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rahkeles/Google Drive/Egitim/finansal okuryazarlık/"/>
    </mc:Choice>
  </mc:AlternateContent>
  <xr:revisionPtr revIDLastSave="0" documentId="13_ncr:1_{37C78448-F6D7-E846-902F-16A0D4CE2399}" xr6:coauthVersionLast="47" xr6:coauthVersionMax="47" xr10:uidLastSave="{00000000-0000-0000-0000-000000000000}"/>
  <bookViews>
    <workbookView xWindow="2260" yWindow="1740" windowWidth="27240" windowHeight="16440" activeTab="1" xr2:uid="{D5B17849-97D9-1249-8D95-BFE1D5C66F40}"/>
  </bookViews>
  <sheets>
    <sheet name="Sheet1" sheetId="1" r:id="rId1"/>
    <sheet name="Sheet2" sheetId="2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H5" i="1" s="1"/>
  <c r="H4" i="2"/>
  <c r="D1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  <c r="D13" i="1"/>
  <c r="L57" i="1" s="1"/>
  <c r="L24" i="1" l="1"/>
  <c r="L51" i="1"/>
  <c r="L23" i="1"/>
  <c r="L34" i="1"/>
  <c r="L49" i="1"/>
  <c r="L16" i="1"/>
  <c r="L59" i="1"/>
  <c r="L7" i="1"/>
  <c r="L42" i="1"/>
  <c r="K4" i="1"/>
  <c r="J4" i="1" s="1"/>
  <c r="L48" i="1"/>
  <c r="L32" i="1"/>
  <c r="L5" i="1"/>
  <c r="L12" i="1"/>
  <c r="L63" i="1"/>
  <c r="L55" i="1"/>
  <c r="L47" i="1"/>
  <c r="L39" i="1"/>
  <c r="L31" i="1"/>
  <c r="L35" i="1"/>
  <c r="L15" i="1"/>
  <c r="L50" i="1"/>
  <c r="L6" i="1"/>
  <c r="L56" i="1"/>
  <c r="K57" i="1" s="1"/>
  <c r="J57" i="1" s="1"/>
  <c r="L40" i="1"/>
  <c r="L20" i="1"/>
  <c r="L27" i="1"/>
  <c r="L19" i="1"/>
  <c r="L11" i="1"/>
  <c r="L62" i="1"/>
  <c r="L54" i="1"/>
  <c r="L46" i="1"/>
  <c r="L38" i="1"/>
  <c r="L30" i="1"/>
  <c r="L8" i="1"/>
  <c r="L43" i="1"/>
  <c r="L58" i="1"/>
  <c r="L14" i="1"/>
  <c r="L41" i="1"/>
  <c r="L21" i="1"/>
  <c r="L26" i="1"/>
  <c r="L18" i="1"/>
  <c r="L10" i="1"/>
  <c r="L61" i="1"/>
  <c r="L53" i="1"/>
  <c r="L45" i="1"/>
  <c r="L37" i="1"/>
  <c r="L29" i="1"/>
  <c r="L22" i="1"/>
  <c r="L33" i="1"/>
  <c r="L13" i="1"/>
  <c r="L25" i="1"/>
  <c r="L17" i="1"/>
  <c r="L9" i="1"/>
  <c r="K10" i="1" s="1"/>
  <c r="J10" i="1" s="1"/>
  <c r="L60" i="1"/>
  <c r="L52" i="1"/>
  <c r="L44" i="1"/>
  <c r="L36" i="1"/>
  <c r="L28" i="1"/>
  <c r="D23" i="1"/>
  <c r="D24" i="1" s="1"/>
  <c r="D25" i="1" s="1"/>
  <c r="D27" i="1"/>
  <c r="D28" i="1"/>
  <c r="D19" i="1"/>
  <c r="K51" i="1" l="1"/>
  <c r="J51" i="1" s="1"/>
  <c r="K26" i="1"/>
  <c r="J26" i="1" s="1"/>
  <c r="K7" i="1"/>
  <c r="J7" i="1" s="1"/>
  <c r="K40" i="1"/>
  <c r="J40" i="1" s="1"/>
  <c r="K16" i="1"/>
  <c r="J16" i="1" s="1"/>
  <c r="K46" i="1"/>
  <c r="J46" i="1" s="1"/>
  <c r="K55" i="1"/>
  <c r="J55" i="1" s="1"/>
  <c r="K21" i="1"/>
  <c r="J21" i="1" s="1"/>
  <c r="K24" i="1"/>
  <c r="J24" i="1" s="1"/>
  <c r="K42" i="1"/>
  <c r="J42" i="1" s="1"/>
  <c r="K60" i="1"/>
  <c r="J60" i="1" s="1"/>
  <c r="K29" i="1"/>
  <c r="J29" i="1" s="1"/>
  <c r="K48" i="1"/>
  <c r="J48" i="1" s="1"/>
  <c r="K63" i="1"/>
  <c r="J63" i="1" s="1"/>
  <c r="K37" i="1"/>
  <c r="J37" i="1" s="1"/>
  <c r="K12" i="1"/>
  <c r="J12" i="1" s="1"/>
  <c r="K44" i="1"/>
  <c r="J44" i="1" s="1"/>
  <c r="K33" i="1"/>
  <c r="J33" i="1" s="1"/>
  <c r="K50" i="1"/>
  <c r="J50" i="1" s="1"/>
  <c r="K53" i="1"/>
  <c r="J53" i="1" s="1"/>
  <c r="K11" i="1"/>
  <c r="J11" i="1" s="1"/>
  <c r="K28" i="1"/>
  <c r="J28" i="1" s="1"/>
  <c r="K32" i="1"/>
  <c r="J32" i="1" s="1"/>
  <c r="K35" i="1"/>
  <c r="J35" i="1" s="1"/>
  <c r="K36" i="1"/>
  <c r="J36" i="1" s="1"/>
  <c r="K45" i="1"/>
  <c r="J45" i="1" s="1"/>
  <c r="K59" i="1"/>
  <c r="J59" i="1" s="1"/>
  <c r="K62" i="1"/>
  <c r="J62" i="1" s="1"/>
  <c r="K19" i="1"/>
  <c r="J19" i="1" s="1"/>
  <c r="K18" i="1"/>
  <c r="J18" i="1" s="1"/>
  <c r="K14" i="1"/>
  <c r="J14" i="1" s="1"/>
  <c r="K27" i="1"/>
  <c r="J27" i="1" s="1"/>
  <c r="K9" i="1"/>
  <c r="J9" i="1" s="1"/>
  <c r="K47" i="1"/>
  <c r="J47" i="1" s="1"/>
  <c r="K41" i="1"/>
  <c r="J41" i="1" s="1"/>
  <c r="K56" i="1"/>
  <c r="J56" i="1" s="1"/>
  <c r="K5" i="1"/>
  <c r="J5" i="1" s="1"/>
  <c r="K34" i="1"/>
  <c r="J34" i="1" s="1"/>
  <c r="K30" i="1"/>
  <c r="J30" i="1" s="1"/>
  <c r="K22" i="1"/>
  <c r="J22" i="1" s="1"/>
  <c r="K52" i="1"/>
  <c r="J52" i="1" s="1"/>
  <c r="K49" i="1"/>
  <c r="J49" i="1" s="1"/>
  <c r="K38" i="1"/>
  <c r="J38" i="1" s="1"/>
  <c r="K13" i="1"/>
  <c r="J13" i="1" s="1"/>
  <c r="K25" i="1"/>
  <c r="J25" i="1" s="1"/>
  <c r="K31" i="1"/>
  <c r="J31" i="1" s="1"/>
  <c r="K15" i="1"/>
  <c r="J15" i="1" s="1"/>
  <c r="K6" i="1"/>
  <c r="J6" i="1" s="1"/>
  <c r="K43" i="1"/>
  <c r="J43" i="1" s="1"/>
  <c r="K58" i="1"/>
  <c r="J58" i="1" s="1"/>
  <c r="K39" i="1"/>
  <c r="J39" i="1" s="1"/>
  <c r="K17" i="1"/>
  <c r="J17" i="1" s="1"/>
  <c r="K23" i="1"/>
  <c r="J23" i="1" s="1"/>
  <c r="K61" i="1"/>
  <c r="J61" i="1" s="1"/>
  <c r="K54" i="1"/>
  <c r="J54" i="1" s="1"/>
  <c r="K20" i="1"/>
  <c r="J20" i="1" s="1"/>
  <c r="K8" i="1"/>
  <c r="J8" i="1" s="1"/>
  <c r="D29" i="1"/>
  <c r="D30" i="1" s="1"/>
  <c r="D20" i="1"/>
  <c r="D21" i="1" s="1"/>
  <c r="D16" i="1"/>
  <c r="D17" i="1" s="1"/>
</calcChain>
</file>

<file path=xl/sharedStrings.xml><?xml version="1.0" encoding="utf-8"?>
<sst xmlns="http://schemas.openxmlformats.org/spreadsheetml/2006/main" count="62" uniqueCount="22">
  <si>
    <t>a.</t>
  </si>
  <si>
    <t>b.</t>
  </si>
  <si>
    <t xml:space="preserve">Problem </t>
  </si>
  <si>
    <t>Yeni bir araba aldınız ve bunun için bankadan 200,000 TL kredi çektiniz.</t>
  </si>
  <si>
    <t>4. yılda ne kadar faiz, ne kadar anapara ödeyeceksiniz?</t>
  </si>
  <si>
    <t>Kredi başlangıç bakiyesi</t>
  </si>
  <si>
    <t>Yıllık oran</t>
  </si>
  <si>
    <t>Kredi süresi (ay)</t>
  </si>
  <si>
    <t>Aylık ödeme</t>
  </si>
  <si>
    <t>1 ay sonraki kredi bakiyesi</t>
  </si>
  <si>
    <t>Ödenen anapara tutarı</t>
  </si>
  <si>
    <t>Ödenen faiz tutarı</t>
  </si>
  <si>
    <t>2 ay sonraki kredi bakiyesi</t>
  </si>
  <si>
    <t>1 yıl sonraki kredi bakiyesi</t>
  </si>
  <si>
    <t>3 yıl sonraki kredi bakiyesi</t>
  </si>
  <si>
    <t>4 yıl sonraki kredi bakiyesi</t>
  </si>
  <si>
    <t xml:space="preserve">İlk ay, ikinci ay ve ilk yıl sırasıyla ne kadar faiz, ne kadar anapara ödeyeceksiniz?  </t>
  </si>
  <si>
    <t>Aylar</t>
  </si>
  <si>
    <t xml:space="preserve">Aylık Ödeme </t>
  </si>
  <si>
    <t>Ödeden anapara</t>
  </si>
  <si>
    <t>Ödenen faiz</t>
  </si>
  <si>
    <t xml:space="preserve">Kredi dönem sonu bakiyesi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</si>
</sst>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₺&quot;#,##0_);[Red]\(&quot;₺&quot;#,##0\)"/>
    <numFmt numFmtId="42" formatCode="_(&quot;₺&quot;* #,##0_);_(&quot;₺&quot;* \(#,##0\);_(&quot;₺&quot;* &quot;-&quot;_);_(@_)"/>
    <numFmt numFmtId="44" formatCode="_(&quot;₺&quot;* #,##0.00_);_(&quot;₺&quot;* \(#,##0.00\);_(&quot;₺&quot;* &quot;-&quot;??_);_(@_)"/>
    <numFmt numFmtId="164" formatCode="&quot;$&quot;#,##0.00_);\(&quot;$&quot;#,##0.00\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indexed="9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8"/>
      <name val="Times New Roman"/>
      <family val="1"/>
    </font>
    <font>
      <sz val="14"/>
      <color indexed="17"/>
      <name val="Times New Roman"/>
      <family val="1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905C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9" fontId="2" fillId="2" borderId="0" xfId="0" applyNumberFormat="1" applyFont="1" applyFill="1" applyAlignment="1">
      <alignment wrapText="1"/>
    </xf>
    <xf numFmtId="0" fontId="4" fillId="2" borderId="4" xfId="0" applyFont="1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5" xfId="0" applyFill="1" applyBorder="1"/>
    <xf numFmtId="164" fontId="7" fillId="2" borderId="0" xfId="0" applyNumberFormat="1" applyFont="1" applyFill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2" fontId="2" fillId="2" borderId="0" xfId="0" applyNumberFormat="1" applyFont="1" applyFill="1" applyAlignment="1">
      <alignment wrapText="1"/>
    </xf>
    <xf numFmtId="42" fontId="6" fillId="2" borderId="6" xfId="1" applyNumberFormat="1" applyFont="1" applyFill="1" applyBorder="1" applyAlignment="1"/>
    <xf numFmtId="42" fontId="7" fillId="2" borderId="6" xfId="0" applyNumberFormat="1" applyFont="1" applyFill="1" applyBorder="1"/>
    <xf numFmtId="44" fontId="0" fillId="0" borderId="0" xfId="0" applyNumberFormat="1"/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6" fontId="0" fillId="0" borderId="0" xfId="0" applyNumberFormat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6" fontId="6" fillId="2" borderId="6" xfId="1" applyNumberFormat="1" applyFont="1" applyFill="1" applyBorder="1" applyAlignment="1"/>
    <xf numFmtId="6" fontId="7" fillId="2" borderId="0" xfId="0" applyNumberFormat="1" applyFont="1" applyFill="1"/>
    <xf numFmtId="6" fontId="7" fillId="2" borderId="6" xfId="0" applyNumberFormat="1" applyFont="1" applyFill="1" applyBorder="1"/>
    <xf numFmtId="6" fontId="0" fillId="2" borderId="0" xfId="0" applyNumberFormat="1" applyFill="1"/>
    <xf numFmtId="4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0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Kalan Borç Bakiyesi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Sheet1!$L$3:$L$63</c:f>
              <c:numCache>
                <c:formatCode>"₺"#,##0_);[Red]\("₺"#,##0\)</c:formatCode>
                <c:ptCount val="61"/>
                <c:pt idx="0" formatCode="General">
                  <c:v>0</c:v>
                </c:pt>
                <c:pt idx="1">
                  <c:v>198529.32081998797</c:v>
                </c:pt>
                <c:pt idx="2">
                  <c:v>197021.87466047585</c:v>
                </c:pt>
                <c:pt idx="3">
                  <c:v>195476.74234697589</c:v>
                </c:pt>
                <c:pt idx="4">
                  <c:v>193892.98172563844</c:v>
                </c:pt>
                <c:pt idx="5">
                  <c:v>192269.62708876756</c:v>
                </c:pt>
                <c:pt idx="6">
                  <c:v>190605.68858597489</c:v>
                </c:pt>
                <c:pt idx="7">
                  <c:v>188900.15162061242</c:v>
                </c:pt>
                <c:pt idx="8">
                  <c:v>187151.97623111587</c:v>
                </c:pt>
                <c:pt idx="9">
                  <c:v>185360.09645688193</c:v>
                </c:pt>
                <c:pt idx="10">
                  <c:v>183523.41968829211</c:v>
                </c:pt>
                <c:pt idx="11">
                  <c:v>181640.82600048761</c:v>
                </c:pt>
                <c:pt idx="12">
                  <c:v>179711.16747048794</c:v>
                </c:pt>
                <c:pt idx="13">
                  <c:v>177733.26747723835</c:v>
                </c:pt>
                <c:pt idx="14">
                  <c:v>175705.9199841574</c:v>
                </c:pt>
                <c:pt idx="15">
                  <c:v>173627.88880374952</c:v>
                </c:pt>
                <c:pt idx="16">
                  <c:v>171497.90684383138</c:v>
                </c:pt>
                <c:pt idx="17">
                  <c:v>169314.67533491534</c:v>
                </c:pt>
                <c:pt idx="18">
                  <c:v>167076.86303827638</c:v>
                </c:pt>
                <c:pt idx="19">
                  <c:v>164783.10543422148</c:v>
                </c:pt>
                <c:pt idx="20">
                  <c:v>162432.00389006516</c:v>
                </c:pt>
                <c:pt idx="21">
                  <c:v>160022.12480730494</c:v>
                </c:pt>
                <c:pt idx="22">
                  <c:v>157551.99874747571</c:v>
                </c:pt>
                <c:pt idx="23">
                  <c:v>155020.11953615074</c:v>
                </c:pt>
                <c:pt idx="24">
                  <c:v>152424.9433445427</c:v>
                </c:pt>
                <c:pt idx="25">
                  <c:v>149764.88774814442</c:v>
                </c:pt>
                <c:pt idx="26">
                  <c:v>147038.33076183617</c:v>
                </c:pt>
                <c:pt idx="27">
                  <c:v>144243.60985087024</c:v>
                </c:pt>
                <c:pt idx="28">
                  <c:v>141379.02091713017</c:v>
                </c:pt>
                <c:pt idx="29">
                  <c:v>138442.81726004658</c:v>
                </c:pt>
                <c:pt idx="30">
                  <c:v>135433.20851153589</c:v>
                </c:pt>
                <c:pt idx="31">
                  <c:v>132348.35954431247</c:v>
                </c:pt>
                <c:pt idx="32">
                  <c:v>129186.3893529084</c:v>
                </c:pt>
                <c:pt idx="33">
                  <c:v>125945.36990671929</c:v>
                </c:pt>
                <c:pt idx="34">
                  <c:v>122623.32497437543</c:v>
                </c:pt>
                <c:pt idx="35">
                  <c:v>119218.22891872295</c:v>
                </c:pt>
                <c:pt idx="36">
                  <c:v>115728.00546167922</c:v>
                </c:pt>
                <c:pt idx="37">
                  <c:v>112150.52641820935</c:v>
                </c:pt>
                <c:pt idx="38">
                  <c:v>108483.61039865273</c:v>
                </c:pt>
                <c:pt idx="39">
                  <c:v>104725.02147860722</c:v>
                </c:pt>
                <c:pt idx="40">
                  <c:v>100872.46783556057</c:v>
                </c:pt>
                <c:pt idx="41">
                  <c:v>96923.600351437752</c:v>
                </c:pt>
                <c:pt idx="42">
                  <c:v>92876.011180211848</c:v>
                </c:pt>
                <c:pt idx="43">
                  <c:v>88727.232279705277</c:v>
                </c:pt>
                <c:pt idx="44">
                  <c:v>84474.733906686088</c:v>
                </c:pt>
                <c:pt idx="45">
                  <c:v>80115.923074341408</c:v>
                </c:pt>
                <c:pt idx="46">
                  <c:v>75648.141971188074</c:v>
                </c:pt>
                <c:pt idx="47">
                  <c:v>71068.666340455951</c:v>
                </c:pt>
                <c:pt idx="48">
                  <c:v>66374.703818955517</c:v>
                </c:pt>
                <c:pt idx="49">
                  <c:v>61563.392234417566</c:v>
                </c:pt>
                <c:pt idx="50">
                  <c:v>56631.797860266168</c:v>
                </c:pt>
                <c:pt idx="51">
                  <c:v>51576.913626760957</c:v>
                </c:pt>
                <c:pt idx="52">
                  <c:v>46395.657287418173</c:v>
                </c:pt>
                <c:pt idx="53">
                  <c:v>41084.869539591804</c:v>
                </c:pt>
                <c:pt idx="54">
                  <c:v>35641.312098069742</c:v>
                </c:pt>
                <c:pt idx="55">
                  <c:v>30061.665720509649</c:v>
                </c:pt>
                <c:pt idx="56">
                  <c:v>24342.528183510567</c:v>
                </c:pt>
                <c:pt idx="57">
                  <c:v>18480.412208086509</c:v>
                </c:pt>
                <c:pt idx="58">
                  <c:v>12471.743333276831</c:v>
                </c:pt>
                <c:pt idx="59">
                  <c:v>6312.8577365969031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A-7F40-9F40-D007FF19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94399791"/>
        <c:axId val="1326673823"/>
      </c:barChart>
      <c:catAx>
        <c:axId val="8943997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1326673823"/>
        <c:crosses val="autoZero"/>
        <c:auto val="1"/>
        <c:lblAlgn val="ctr"/>
        <c:lblOffset val="100"/>
        <c:tickLblSkip val="4"/>
        <c:noMultiLvlLbl val="0"/>
      </c:catAx>
      <c:valAx>
        <c:axId val="13266738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89439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Anapara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Sheet1!$G$4:$G$63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Sheet1!$K$4:$K$63</c:f>
              <c:numCache>
                <c:formatCode>"₺"#,##0_);[Red]\("₺"#,##0\)</c:formatCode>
                <c:ptCount val="60"/>
                <c:pt idx="0">
                  <c:v>1470.6791800120263</c:v>
                </c:pt>
                <c:pt idx="1">
                  <c:v>1507.4461595121247</c:v>
                </c:pt>
                <c:pt idx="2">
                  <c:v>1545.1323134999548</c:v>
                </c:pt>
                <c:pt idx="3">
                  <c:v>1583.7606213374529</c:v>
                </c:pt>
                <c:pt idx="4">
                  <c:v>1623.3546368708776</c:v>
                </c:pt>
                <c:pt idx="5">
                  <c:v>1663.9385027926764</c:v>
                </c:pt>
                <c:pt idx="6">
                  <c:v>1705.5369653624657</c:v>
                </c:pt>
                <c:pt idx="7">
                  <c:v>1748.1753894965514</c:v>
                </c:pt>
                <c:pt idx="8">
                  <c:v>1791.8797742339375</c:v>
                </c:pt>
                <c:pt idx="9">
                  <c:v>1836.676768589823</c:v>
                </c:pt>
                <c:pt idx="10">
                  <c:v>1882.5936878045031</c:v>
                </c:pt>
                <c:pt idx="11">
                  <c:v>1929.6585299996659</c:v>
                </c:pt>
                <c:pt idx="12">
                  <c:v>1977.8999932495935</c:v>
                </c:pt>
                <c:pt idx="13">
                  <c:v>2027.3474930809462</c:v>
                </c:pt>
                <c:pt idx="14">
                  <c:v>2078.031180407881</c:v>
                </c:pt>
                <c:pt idx="15">
                  <c:v>2129.9819599181355</c:v>
                </c:pt>
                <c:pt idx="16">
                  <c:v>2183.2315089160402</c:v>
                </c:pt>
                <c:pt idx="17">
                  <c:v>2237.8122966389637</c:v>
                </c:pt>
                <c:pt idx="18">
                  <c:v>2293.7576040549029</c:v>
                </c:pt>
                <c:pt idx="19">
                  <c:v>2351.1015441563213</c:v>
                </c:pt>
                <c:pt idx="20">
                  <c:v>2409.8790827602206</c:v>
                </c:pt>
                <c:pt idx="21">
                  <c:v>2470.1260598292283</c:v>
                </c:pt>
                <c:pt idx="22">
                  <c:v>2531.8792113249656</c:v>
                </c:pt>
                <c:pt idx="23">
                  <c:v>2595.1761916080432</c:v>
                </c:pt>
                <c:pt idx="24">
                  <c:v>2660.055596398277</c:v>
                </c:pt>
                <c:pt idx="25">
                  <c:v>2726.5569863082492</c:v>
                </c:pt>
                <c:pt idx="26">
                  <c:v>2794.7209109659307</c:v>
                </c:pt>
                <c:pt idx="27">
                  <c:v>2864.5889337400731</c:v>
                </c:pt>
                <c:pt idx="28">
                  <c:v>2936.2036570835917</c:v>
                </c:pt>
                <c:pt idx="29">
                  <c:v>3009.6087485106837</c:v>
                </c:pt>
                <c:pt idx="30">
                  <c:v>3084.8489672234282</c:v>
                </c:pt>
                <c:pt idx="31">
                  <c:v>3161.9701914040634</c:v>
                </c:pt>
                <c:pt idx="32">
                  <c:v>3241.0194461891078</c:v>
                </c:pt>
                <c:pt idx="33">
                  <c:v>3322.0449323438661</c:v>
                </c:pt>
                <c:pt idx="34">
                  <c:v>3405.0960556524806</c:v>
                </c:pt>
                <c:pt idx="35">
                  <c:v>3490.2234570437286</c:v>
                </c:pt>
                <c:pt idx="36">
                  <c:v>3577.4790434698662</c:v>
                </c:pt>
                <c:pt idx="37">
                  <c:v>3666.9160195566219</c:v>
                </c:pt>
                <c:pt idx="38">
                  <c:v>3758.5889200455131</c:v>
                </c:pt>
                <c:pt idx="39">
                  <c:v>3852.5536430466454</c:v>
                </c:pt>
                <c:pt idx="40">
                  <c:v>3948.8674841228203</c:v>
                </c:pt>
                <c:pt idx="41">
                  <c:v>4047.5891712259036</c:v>
                </c:pt>
                <c:pt idx="42">
                  <c:v>4148.7789005065715</c:v>
                </c:pt>
                <c:pt idx="43">
                  <c:v>4252.4983730191889</c:v>
                </c:pt>
                <c:pt idx="44">
                  <c:v>4358.8108323446795</c:v>
                </c:pt>
                <c:pt idx="45">
                  <c:v>4467.7811031533347</c:v>
                </c:pt>
                <c:pt idx="46">
                  <c:v>4579.4756307321222</c:v>
                </c:pt>
                <c:pt idx="47">
                  <c:v>4693.9625215004344</c:v>
                </c:pt>
                <c:pt idx="48">
                  <c:v>4811.3115845379507</c:v>
                </c:pt>
                <c:pt idx="49">
                  <c:v>4931.5943741513984</c:v>
                </c:pt>
                <c:pt idx="50">
                  <c:v>5054.8842335052104</c:v>
                </c:pt>
                <c:pt idx="51">
                  <c:v>5181.2563393427845</c:v>
                </c:pt>
                <c:pt idx="52">
                  <c:v>5310.787747826369</c:v>
                </c:pt>
                <c:pt idx="53">
                  <c:v>5443.5574415220617</c:v>
                </c:pt>
                <c:pt idx="54">
                  <c:v>5579.6463775600932</c:v>
                </c:pt>
                <c:pt idx="55">
                  <c:v>5719.1375369990819</c:v>
                </c:pt>
                <c:pt idx="56">
                  <c:v>5862.115975424058</c:v>
                </c:pt>
                <c:pt idx="57">
                  <c:v>6008.6688748096785</c:v>
                </c:pt>
                <c:pt idx="58">
                  <c:v>6158.8855966799274</c:v>
                </c:pt>
                <c:pt idx="59">
                  <c:v>6312.8577365969031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F-B946-87DF-4A796DA88D12}"/>
            </c:ext>
          </c:extLst>
        </c:ser>
        <c:ser>
          <c:idx val="1"/>
          <c:order val="1"/>
          <c:tx>
            <c:v>Faiz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Sheet1!$G$4:$G$63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Sheet1!$J$4:$J$63</c:f>
              <c:numCache>
                <c:formatCode>"₺"#,##0_);[Red]\("₺"#,##0\)</c:formatCode>
                <c:ptCount val="60"/>
                <c:pt idx="0">
                  <c:v>4999.9999999998208</c:v>
                </c:pt>
                <c:pt idx="1">
                  <c:v>4963.2330204997224</c:v>
                </c:pt>
                <c:pt idx="2">
                  <c:v>4925.5468665118924</c:v>
                </c:pt>
                <c:pt idx="3">
                  <c:v>4886.9185586743943</c:v>
                </c:pt>
                <c:pt idx="4">
                  <c:v>4847.3245431409696</c:v>
                </c:pt>
                <c:pt idx="5">
                  <c:v>4806.7406772191707</c:v>
                </c:pt>
                <c:pt idx="6">
                  <c:v>4765.1422146493815</c:v>
                </c:pt>
                <c:pt idx="7">
                  <c:v>4722.5037905152958</c:v>
                </c:pt>
                <c:pt idx="8">
                  <c:v>4678.7994057779097</c:v>
                </c:pt>
                <c:pt idx="9">
                  <c:v>4634.0024114220241</c:v>
                </c:pt>
                <c:pt idx="10">
                  <c:v>4588.085492207344</c:v>
                </c:pt>
                <c:pt idx="11">
                  <c:v>4541.0206500121812</c:v>
                </c:pt>
                <c:pt idx="12">
                  <c:v>4492.7791867622536</c:v>
                </c:pt>
                <c:pt idx="13">
                  <c:v>4443.331686930901</c:v>
                </c:pt>
                <c:pt idx="14">
                  <c:v>4392.6479996039661</c:v>
                </c:pt>
                <c:pt idx="15">
                  <c:v>4340.6972200937116</c:v>
                </c:pt>
                <c:pt idx="16">
                  <c:v>4287.447671095807</c:v>
                </c:pt>
                <c:pt idx="17">
                  <c:v>4232.8668833728834</c:v>
                </c:pt>
                <c:pt idx="18">
                  <c:v>4176.9215759569443</c:v>
                </c:pt>
                <c:pt idx="19">
                  <c:v>4119.5776358555258</c:v>
                </c:pt>
                <c:pt idx="20">
                  <c:v>4060.8000972516265</c:v>
                </c:pt>
                <c:pt idx="21">
                  <c:v>4000.5531201826188</c:v>
                </c:pt>
                <c:pt idx="22">
                  <c:v>3938.7999686868816</c:v>
                </c:pt>
                <c:pt idx="23">
                  <c:v>3875.502988403804</c:v>
                </c:pt>
                <c:pt idx="24">
                  <c:v>3810.6235836135702</c:v>
                </c:pt>
                <c:pt idx="25">
                  <c:v>3744.122193703598</c:v>
                </c:pt>
                <c:pt idx="26">
                  <c:v>3675.9582690459165</c:v>
                </c:pt>
                <c:pt idx="27">
                  <c:v>3606.090246271774</c:v>
                </c:pt>
                <c:pt idx="28">
                  <c:v>3534.4755229282555</c:v>
                </c:pt>
                <c:pt idx="29">
                  <c:v>3461.0704315011635</c:v>
                </c:pt>
                <c:pt idx="30">
                  <c:v>3385.830212788419</c:v>
                </c:pt>
                <c:pt idx="31">
                  <c:v>3308.7089886077838</c:v>
                </c:pt>
                <c:pt idx="32">
                  <c:v>3229.6597338227393</c:v>
                </c:pt>
                <c:pt idx="33">
                  <c:v>3148.6342476679811</c:v>
                </c:pt>
                <c:pt idx="34">
                  <c:v>3065.5831243593666</c:v>
                </c:pt>
                <c:pt idx="35">
                  <c:v>2980.4557229681186</c:v>
                </c:pt>
                <c:pt idx="36">
                  <c:v>2893.200136541981</c:v>
                </c:pt>
                <c:pt idx="37">
                  <c:v>2803.7631604552253</c:v>
                </c:pt>
                <c:pt idx="38">
                  <c:v>2712.0902599663341</c:v>
                </c:pt>
                <c:pt idx="39">
                  <c:v>2618.1255369652017</c:v>
                </c:pt>
                <c:pt idx="40">
                  <c:v>2521.8116958890269</c:v>
                </c:pt>
                <c:pt idx="41">
                  <c:v>2423.0900087859436</c:v>
                </c:pt>
                <c:pt idx="42">
                  <c:v>2321.9002795052756</c:v>
                </c:pt>
                <c:pt idx="43">
                  <c:v>2218.1808069926583</c:v>
                </c:pt>
                <c:pt idx="44">
                  <c:v>2111.8683476671677</c:v>
                </c:pt>
                <c:pt idx="45">
                  <c:v>2002.8980768585125</c:v>
                </c:pt>
                <c:pt idx="46">
                  <c:v>1891.2035492797249</c:v>
                </c:pt>
                <c:pt idx="47">
                  <c:v>1776.7166585114128</c:v>
                </c:pt>
                <c:pt idx="48">
                  <c:v>1659.3675954738965</c:v>
                </c:pt>
                <c:pt idx="49">
                  <c:v>1539.0848058604488</c:v>
                </c:pt>
                <c:pt idx="50">
                  <c:v>1415.7949465066367</c:v>
                </c:pt>
                <c:pt idx="51">
                  <c:v>1289.4228406690627</c:v>
                </c:pt>
                <c:pt idx="52">
                  <c:v>1159.8914321854782</c:v>
                </c:pt>
                <c:pt idx="53">
                  <c:v>1027.1217384897855</c:v>
                </c:pt>
                <c:pt idx="54">
                  <c:v>891.03280245175392</c:v>
                </c:pt>
                <c:pt idx="55">
                  <c:v>751.54164301276523</c:v>
                </c:pt>
                <c:pt idx="56">
                  <c:v>608.56320458778919</c:v>
                </c:pt>
                <c:pt idx="57">
                  <c:v>462.01030520216864</c:v>
                </c:pt>
                <c:pt idx="58">
                  <c:v>311.79358333191976</c:v>
                </c:pt>
                <c:pt idx="59">
                  <c:v>157.82144341494404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9F-B946-87DF-4A796DA8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379977535"/>
        <c:axId val="1380233551"/>
      </c:barChart>
      <c:catAx>
        <c:axId val="137997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1380233551"/>
        <c:crosses val="autoZero"/>
        <c:auto val="1"/>
        <c:lblAlgn val="ctr"/>
        <c:lblOffset val="100"/>
        <c:tickLblSkip val="4"/>
        <c:noMultiLvlLbl val="0"/>
      </c:catAx>
      <c:valAx>
        <c:axId val="138023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₺&quot;#,##0_);[Red]\(&quot;₺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R"/>
          </a:p>
        </c:txPr>
        <c:crossAx val="137997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330200</xdr:colOff>
      <xdr:row>12</xdr:row>
      <xdr:rowOff>76199</xdr:rowOff>
    </xdr:from>
    <xdr:to>
      <xdr:col>17</xdr:col>
      <xdr:colOff>651934</xdr:colOff>
      <xdr:row>24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63A618-55D7-687A-9155-80062226D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347133</xdr:colOff>
      <xdr:row>2</xdr:row>
      <xdr:rowOff>25400</xdr:rowOff>
    </xdr:from>
    <xdr:to>
      <xdr:col>17</xdr:col>
      <xdr:colOff>668867</xdr:colOff>
      <xdr:row>11</xdr:row>
      <xdr:rowOff>110066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9D4840-0E2E-2D07-23ED-47E948878D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87E4-9607-7446-95A0-D1C35FA45569}">
  <dimension ref="A1:O63"/>
  <sheetViews>
    <sheetView zoomScale="150" workbookViewId="0">
      <selection activeCell="L4" sqref="L4"/>
    </sheetView>
  </sheetViews>
  <sheetFormatPr baseColWidth="10" defaultRowHeight="16" x14ac:dyDescent="0.2"/>
  <cols>
    <col min="2" max="2" width="3" customWidth="1"/>
    <col min="3" max="3" width="31.33203125" bestFit="1" customWidth="1"/>
    <col min="4" max="4" width="11.1640625" bestFit="1" customWidth="1"/>
    <col min="5" max="5" width="15.83203125" customWidth="1"/>
    <col min="6" max="6" width="11.1640625" customWidth="1"/>
    <col min="7" max="7" width="5.33203125" bestFit="1" customWidth="1"/>
    <col min="8" max="8" width="9.33203125" style="31" bestFit="1" customWidth="1"/>
    <col min="9" max="9" width="8.1640625" style="31" customWidth="1"/>
    <col min="10" max="10" width="7.6640625" style="31" customWidth="1"/>
    <col min="11" max="11" width="8.6640625" style="31" customWidth="1"/>
    <col min="12" max="12" width="10.6640625" style="31" customWidth="1"/>
    <col min="14" max="15" width="11.5" bestFit="1" customWidth="1"/>
  </cols>
  <sheetData>
    <row r="1" spans="1:15" ht="19" thickTop="1" x14ac:dyDescent="0.2">
      <c r="A1" s="1"/>
      <c r="B1" s="2"/>
      <c r="C1" s="2"/>
      <c r="D1" s="2"/>
      <c r="E1" s="2"/>
      <c r="F1" s="3"/>
      <c r="H1"/>
      <c r="I1"/>
      <c r="J1"/>
      <c r="K1"/>
      <c r="L1"/>
    </row>
    <row r="2" spans="1:15" ht="18" x14ac:dyDescent="0.2">
      <c r="A2" s="4"/>
      <c r="B2" s="28" t="s">
        <v>2</v>
      </c>
      <c r="C2" s="28"/>
      <c r="D2" s="28"/>
      <c r="E2" s="5"/>
      <c r="F2" s="6"/>
      <c r="H2"/>
      <c r="I2"/>
      <c r="J2"/>
      <c r="K2"/>
      <c r="L2"/>
    </row>
    <row r="3" spans="1:15" ht="55" customHeight="1" x14ac:dyDescent="0.2">
      <c r="A3" s="4"/>
      <c r="B3" s="7"/>
      <c r="C3" s="7"/>
      <c r="D3" s="7"/>
      <c r="E3" s="7"/>
      <c r="F3" s="8"/>
      <c r="G3" s="32" t="s">
        <v>17</v>
      </c>
      <c r="H3" s="33" t="s">
        <v>5</v>
      </c>
      <c r="I3" s="33" t="s">
        <v>18</v>
      </c>
      <c r="J3" s="33" t="s">
        <v>20</v>
      </c>
      <c r="K3" s="33" t="s">
        <v>19</v>
      </c>
      <c r="L3" s="33" t="s">
        <v>21</v>
      </c>
    </row>
    <row r="4" spans="1:15" ht="42" customHeight="1" x14ac:dyDescent="0.2">
      <c r="A4" s="4"/>
      <c r="B4" s="29" t="s">
        <v>3</v>
      </c>
      <c r="C4" s="29"/>
      <c r="D4" s="29"/>
      <c r="E4" s="29"/>
      <c r="F4" s="9"/>
      <c r="G4">
        <v>1</v>
      </c>
      <c r="H4" s="31">
        <v>200000</v>
      </c>
      <c r="I4" s="31">
        <f>PMT($D$10/12,$D$11,-$D$9)</f>
        <v>6470.6791800118472</v>
      </c>
      <c r="J4" s="31">
        <f>$D$13-K4</f>
        <v>4999.9999999998208</v>
      </c>
      <c r="K4" s="31">
        <f>D9-L4</f>
        <v>1470.6791800120263</v>
      </c>
      <c r="L4" s="31">
        <f>PV($D$10/12, $D$11-G4,-$D$13)</f>
        <v>198529.32081998797</v>
      </c>
    </row>
    <row r="5" spans="1:15" ht="18" x14ac:dyDescent="0.2">
      <c r="A5" s="4"/>
      <c r="B5" s="7"/>
      <c r="C5" s="7"/>
      <c r="D5" s="10"/>
      <c r="E5" s="10"/>
      <c r="F5" s="6"/>
      <c r="G5">
        <v>2</v>
      </c>
      <c r="H5" s="31">
        <f>L4</f>
        <v>198529.32081998797</v>
      </c>
      <c r="I5" s="31">
        <f t="shared" ref="I5:I63" si="0">PMT($D$10/12,$D$11,-$D$9)</f>
        <v>6470.6791800118472</v>
      </c>
      <c r="J5" s="31">
        <f>$D$13-K5</f>
        <v>4963.2330204997224</v>
      </c>
      <c r="K5" s="31">
        <f>L4-L5</f>
        <v>1507.4461595121247</v>
      </c>
      <c r="L5" s="31">
        <f>PV($D$10/12, $D$11-G5,-$D$13)</f>
        <v>197021.87466047585</v>
      </c>
    </row>
    <row r="6" spans="1:15" ht="40" customHeight="1" x14ac:dyDescent="0.2">
      <c r="A6" s="4"/>
      <c r="B6" s="11" t="s">
        <v>0</v>
      </c>
      <c r="C6" s="30" t="s">
        <v>16</v>
      </c>
      <c r="D6" s="30"/>
      <c r="E6" s="30"/>
      <c r="F6" s="6"/>
      <c r="G6">
        <v>3</v>
      </c>
      <c r="H6" s="31">
        <f t="shared" ref="H6:H63" si="1">L5</f>
        <v>197021.87466047585</v>
      </c>
      <c r="I6" s="31">
        <f t="shared" si="0"/>
        <v>6470.6791800118472</v>
      </c>
      <c r="J6" s="31">
        <f>$D$13-K6</f>
        <v>4925.5468665118924</v>
      </c>
      <c r="K6" s="31">
        <f>L5-L6</f>
        <v>1545.1323134999548</v>
      </c>
      <c r="L6" s="31">
        <f>PV($D$10/12, $D$11-G6,-$D$13)</f>
        <v>195476.74234697589</v>
      </c>
    </row>
    <row r="7" spans="1:15" ht="19" x14ac:dyDescent="0.2">
      <c r="A7" s="4"/>
      <c r="B7" s="11" t="s">
        <v>1</v>
      </c>
      <c r="C7" s="30" t="s">
        <v>4</v>
      </c>
      <c r="D7" s="30"/>
      <c r="E7" s="30"/>
      <c r="F7" s="6"/>
      <c r="G7">
        <v>4</v>
      </c>
      <c r="H7" s="31">
        <f t="shared" si="1"/>
        <v>195476.74234697589</v>
      </c>
      <c r="I7" s="31">
        <f t="shared" si="0"/>
        <v>6470.6791800118472</v>
      </c>
      <c r="J7" s="31">
        <f>$D$13-K7</f>
        <v>4886.9185586743943</v>
      </c>
      <c r="K7" s="31">
        <f>L6-L7</f>
        <v>1583.7606213374529</v>
      </c>
      <c r="L7" s="31">
        <f>PV($D$10/12, $D$11-G7,-$D$13)</f>
        <v>193892.98172563844</v>
      </c>
    </row>
    <row r="8" spans="1:15" ht="18" x14ac:dyDescent="0.2">
      <c r="A8" s="4"/>
      <c r="B8" s="7"/>
      <c r="C8" s="7"/>
      <c r="D8" s="10"/>
      <c r="E8" s="10"/>
      <c r="F8" s="6"/>
      <c r="G8">
        <v>5</v>
      </c>
      <c r="H8" s="31">
        <f t="shared" si="1"/>
        <v>193892.98172563844</v>
      </c>
      <c r="I8" s="31">
        <f t="shared" si="0"/>
        <v>6470.6791800118472</v>
      </c>
      <c r="J8" s="31">
        <f>$D$13-K8</f>
        <v>4847.3245431409696</v>
      </c>
      <c r="K8" s="31">
        <f>L7-L8</f>
        <v>1623.3546368708776</v>
      </c>
      <c r="L8" s="31">
        <f>PV($D$10/12, $D$11-G8,-$D$13)</f>
        <v>192269.62708876756</v>
      </c>
    </row>
    <row r="9" spans="1:15" ht="18" x14ac:dyDescent="0.2">
      <c r="A9" s="4"/>
      <c r="B9" s="7" t="s">
        <v>0</v>
      </c>
      <c r="C9" s="7" t="s">
        <v>5</v>
      </c>
      <c r="D9" s="23">
        <v>200000</v>
      </c>
      <c r="E9" s="10"/>
      <c r="F9" s="6"/>
      <c r="G9">
        <v>6</v>
      </c>
      <c r="H9" s="31">
        <f t="shared" si="1"/>
        <v>192269.62708876756</v>
      </c>
      <c r="I9" s="31">
        <f t="shared" si="0"/>
        <v>6470.6791800118472</v>
      </c>
      <c r="J9" s="31">
        <f>$D$13-K9</f>
        <v>4806.7406772191707</v>
      </c>
      <c r="K9" s="31">
        <f>L8-L9</f>
        <v>1663.9385027926764</v>
      </c>
      <c r="L9" s="31">
        <f>PV($D$10/12, $D$11-G9,-$D$13)</f>
        <v>190605.68858597489</v>
      </c>
    </row>
    <row r="10" spans="1:15" ht="18" x14ac:dyDescent="0.2">
      <c r="A10" s="4"/>
      <c r="B10" s="7"/>
      <c r="C10" s="7" t="s">
        <v>6</v>
      </c>
      <c r="D10" s="12">
        <v>0.3</v>
      </c>
      <c r="E10" s="10"/>
      <c r="F10" s="6"/>
      <c r="G10">
        <v>7</v>
      </c>
      <c r="H10" s="31">
        <f t="shared" si="1"/>
        <v>190605.68858597489</v>
      </c>
      <c r="I10" s="31">
        <f t="shared" si="0"/>
        <v>6470.6791800118472</v>
      </c>
      <c r="J10" s="31">
        <f>$D$13-K10</f>
        <v>4765.1422146493815</v>
      </c>
      <c r="K10" s="31">
        <f>L9-L10</f>
        <v>1705.5369653624657</v>
      </c>
      <c r="L10" s="31">
        <f>PV($D$10/12, $D$11-G10,-$D$13)</f>
        <v>188900.15162061242</v>
      </c>
    </row>
    <row r="11" spans="1:15" ht="18" x14ac:dyDescent="0.2">
      <c r="A11" s="4"/>
      <c r="B11" s="7"/>
      <c r="C11" s="7" t="s">
        <v>7</v>
      </c>
      <c r="D11" s="10">
        <v>60</v>
      </c>
      <c r="E11" s="10"/>
      <c r="F11" s="6"/>
      <c r="G11">
        <v>8</v>
      </c>
      <c r="H11" s="31">
        <f t="shared" si="1"/>
        <v>188900.15162061242</v>
      </c>
      <c r="I11" s="31">
        <f t="shared" si="0"/>
        <v>6470.6791800118472</v>
      </c>
      <c r="J11" s="31">
        <f>$D$13-K11</f>
        <v>4722.5037905152958</v>
      </c>
      <c r="K11" s="31">
        <f>L10-L11</f>
        <v>1748.1753894965514</v>
      </c>
      <c r="L11" s="31">
        <f>PV($D$10/12, $D$11-G11,-$D$13)</f>
        <v>187151.97623111587</v>
      </c>
    </row>
    <row r="12" spans="1:15" ht="18" x14ac:dyDescent="0.2">
      <c r="A12" s="4"/>
      <c r="B12" s="7"/>
      <c r="C12" s="7"/>
      <c r="D12" s="10"/>
      <c r="E12" s="10"/>
      <c r="F12" s="6"/>
      <c r="G12">
        <v>9</v>
      </c>
      <c r="H12" s="31">
        <f t="shared" si="1"/>
        <v>187151.97623111587</v>
      </c>
      <c r="I12" s="31">
        <f t="shared" si="0"/>
        <v>6470.6791800118472</v>
      </c>
      <c r="J12" s="31">
        <f>$D$13-K12</f>
        <v>4678.7994057779097</v>
      </c>
      <c r="K12" s="31">
        <f>L11-L12</f>
        <v>1791.8797742339375</v>
      </c>
      <c r="L12" s="31">
        <f>PV($D$10/12, $D$11-G12,-$D$13)</f>
        <v>185360.09645688193</v>
      </c>
    </row>
    <row r="13" spans="1:15" ht="18" x14ac:dyDescent="0.2">
      <c r="A13" s="13"/>
      <c r="B13" s="14"/>
      <c r="C13" s="15" t="s">
        <v>8</v>
      </c>
      <c r="D13" s="24">
        <f>PMT(D10/12,D11,-D9)</f>
        <v>6470.6791800118472</v>
      </c>
      <c r="E13" s="16"/>
      <c r="F13" s="17"/>
      <c r="G13">
        <v>10</v>
      </c>
      <c r="H13" s="31">
        <f t="shared" si="1"/>
        <v>185360.09645688193</v>
      </c>
      <c r="I13" s="31">
        <f t="shared" si="0"/>
        <v>6470.6791800118472</v>
      </c>
      <c r="J13" s="31">
        <f>$D$13-K13</f>
        <v>4634.0024114220241</v>
      </c>
      <c r="K13" s="31">
        <f>L12-L13</f>
        <v>1836.676768589823</v>
      </c>
      <c r="L13" s="31">
        <f>PV($D$10/12, $D$11-G13,-$D$13)</f>
        <v>183523.41968829211</v>
      </c>
      <c r="N13" s="26"/>
      <c r="O13" s="26"/>
    </row>
    <row r="14" spans="1:15" ht="18" x14ac:dyDescent="0.2">
      <c r="A14" s="13"/>
      <c r="B14" s="14"/>
      <c r="C14" s="7"/>
      <c r="D14" s="18"/>
      <c r="E14" s="16"/>
      <c r="F14" s="17"/>
      <c r="G14">
        <v>11</v>
      </c>
      <c r="H14" s="31">
        <f t="shared" si="1"/>
        <v>183523.41968829211</v>
      </c>
      <c r="I14" s="31">
        <f t="shared" si="0"/>
        <v>6470.6791800118472</v>
      </c>
      <c r="J14" s="31">
        <f>$D$13-K14</f>
        <v>4588.085492207344</v>
      </c>
      <c r="K14" s="31">
        <f>L13-L14</f>
        <v>1882.5936878045031</v>
      </c>
      <c r="L14" s="31">
        <f>PV($D$10/12, $D$11-G14,-$D$13)</f>
        <v>181640.82600048761</v>
      </c>
    </row>
    <row r="15" spans="1:15" ht="18" x14ac:dyDescent="0.2">
      <c r="A15" s="13"/>
      <c r="B15" s="14"/>
      <c r="C15" s="7" t="s">
        <v>9</v>
      </c>
      <c r="D15" s="37">
        <f>PV(D10/12,D11-1,-D13)</f>
        <v>198529.32081998797</v>
      </c>
      <c r="E15" s="16"/>
      <c r="F15" s="17"/>
      <c r="G15">
        <v>12</v>
      </c>
      <c r="H15" s="31">
        <f t="shared" si="1"/>
        <v>181640.82600048761</v>
      </c>
      <c r="I15" s="31">
        <f t="shared" si="0"/>
        <v>6470.6791800118472</v>
      </c>
      <c r="J15" s="31">
        <f>$D$13-K15</f>
        <v>4541.0206500121812</v>
      </c>
      <c r="K15" s="31">
        <f>L14-L15</f>
        <v>1929.6585299996659</v>
      </c>
      <c r="L15" s="31">
        <f>PV($D$10/12, $D$11-G15,-$D$13)</f>
        <v>179711.16747048794</v>
      </c>
    </row>
    <row r="16" spans="1:15" ht="18" x14ac:dyDescent="0.2">
      <c r="A16" s="13"/>
      <c r="B16" s="14"/>
      <c r="C16" s="7" t="s">
        <v>10</v>
      </c>
      <c r="D16" s="37">
        <f>D9-D15</f>
        <v>1470.6791800120263</v>
      </c>
      <c r="E16" s="16"/>
      <c r="F16" s="17"/>
      <c r="G16">
        <v>13</v>
      </c>
      <c r="H16" s="31">
        <f t="shared" si="1"/>
        <v>179711.16747048794</v>
      </c>
      <c r="I16" s="31">
        <f t="shared" si="0"/>
        <v>6470.6791800118472</v>
      </c>
      <c r="J16" s="31">
        <f>$D$13-K16</f>
        <v>4492.7791867622536</v>
      </c>
      <c r="K16" s="31">
        <f>L15-L16</f>
        <v>1977.8999932495935</v>
      </c>
      <c r="L16" s="31">
        <f>PV($D$10/12, $D$11-G16,-$D$13)</f>
        <v>177733.26747723835</v>
      </c>
    </row>
    <row r="17" spans="1:12" ht="18" x14ac:dyDescent="0.2">
      <c r="A17" s="13"/>
      <c r="B17" s="14"/>
      <c r="C17" s="7" t="s">
        <v>11</v>
      </c>
      <c r="D17" s="37">
        <f>D13-D16</f>
        <v>4999.9999999998208</v>
      </c>
      <c r="E17" s="16"/>
      <c r="F17" s="17"/>
      <c r="G17">
        <v>14</v>
      </c>
      <c r="H17" s="31">
        <f t="shared" si="1"/>
        <v>177733.26747723835</v>
      </c>
      <c r="I17" s="31">
        <f t="shared" si="0"/>
        <v>6470.6791800118472</v>
      </c>
      <c r="J17" s="31">
        <f>$D$13-K17</f>
        <v>4443.331686930901</v>
      </c>
      <c r="K17" s="31">
        <f>L16-L17</f>
        <v>2027.3474930809462</v>
      </c>
      <c r="L17" s="31">
        <f>PV($D$10/12, $D$11-G17,-$D$13)</f>
        <v>175705.9199841574</v>
      </c>
    </row>
    <row r="18" spans="1:12" ht="18" x14ac:dyDescent="0.2">
      <c r="A18" s="13"/>
      <c r="B18" s="14"/>
      <c r="C18" s="7"/>
      <c r="D18" s="36"/>
      <c r="E18" s="16"/>
      <c r="F18" s="17"/>
      <c r="G18">
        <v>15</v>
      </c>
      <c r="H18" s="31">
        <f t="shared" si="1"/>
        <v>175705.9199841574</v>
      </c>
      <c r="I18" s="31">
        <f t="shared" si="0"/>
        <v>6470.6791800118472</v>
      </c>
      <c r="J18" s="31">
        <f>$D$13-K18</f>
        <v>4392.6479996039661</v>
      </c>
      <c r="K18" s="31">
        <f>L17-L18</f>
        <v>2078.031180407881</v>
      </c>
      <c r="L18" s="31">
        <f>PV($D$10/12, $D$11-G18,-$D$13)</f>
        <v>173627.88880374952</v>
      </c>
    </row>
    <row r="19" spans="1:12" ht="18" x14ac:dyDescent="0.2">
      <c r="A19" s="13"/>
      <c r="B19" s="14"/>
      <c r="C19" s="7" t="s">
        <v>12</v>
      </c>
      <c r="D19" s="37">
        <f>PV(D10/12,D11-2,-D13)</f>
        <v>197021.87466047585</v>
      </c>
      <c r="E19" s="16"/>
      <c r="F19" s="17"/>
      <c r="G19">
        <v>16</v>
      </c>
      <c r="H19" s="31">
        <f t="shared" si="1"/>
        <v>173627.88880374952</v>
      </c>
      <c r="I19" s="31">
        <f t="shared" si="0"/>
        <v>6470.6791800118472</v>
      </c>
      <c r="J19" s="31">
        <f>$D$13-K19</f>
        <v>4340.6972200937116</v>
      </c>
      <c r="K19" s="31">
        <f>L18-L19</f>
        <v>2129.9819599181355</v>
      </c>
      <c r="L19" s="31">
        <f>PV($D$10/12, $D$11-G19,-$D$13)</f>
        <v>171497.90684383138</v>
      </c>
    </row>
    <row r="20" spans="1:12" ht="18" x14ac:dyDescent="0.2">
      <c r="A20" s="13"/>
      <c r="B20" s="14"/>
      <c r="C20" s="7" t="s">
        <v>10</v>
      </c>
      <c r="D20" s="37">
        <f>D15-D19</f>
        <v>1507.4461595121247</v>
      </c>
      <c r="E20" s="16"/>
      <c r="F20" s="17"/>
      <c r="G20">
        <v>17</v>
      </c>
      <c r="H20" s="31">
        <f t="shared" si="1"/>
        <v>171497.90684383138</v>
      </c>
      <c r="I20" s="31">
        <f t="shared" si="0"/>
        <v>6470.6791800118472</v>
      </c>
      <c r="J20" s="31">
        <f>$D$13-K20</f>
        <v>4287.447671095807</v>
      </c>
      <c r="K20" s="31">
        <f>L19-L20</f>
        <v>2183.2315089160402</v>
      </c>
      <c r="L20" s="31">
        <f>PV($D$10/12, $D$11-G20,-$D$13)</f>
        <v>169314.67533491534</v>
      </c>
    </row>
    <row r="21" spans="1:12" ht="18" x14ac:dyDescent="0.2">
      <c r="A21" s="13"/>
      <c r="B21" s="14"/>
      <c r="C21" s="7" t="s">
        <v>11</v>
      </c>
      <c r="D21" s="37">
        <f>D13-D20</f>
        <v>4963.2330204997224</v>
      </c>
      <c r="E21" s="16"/>
      <c r="F21" s="17"/>
      <c r="G21">
        <v>18</v>
      </c>
      <c r="H21" s="31">
        <f t="shared" si="1"/>
        <v>169314.67533491534</v>
      </c>
      <c r="I21" s="31">
        <f t="shared" si="0"/>
        <v>6470.6791800118472</v>
      </c>
      <c r="J21" s="31">
        <f>$D$13-K21</f>
        <v>4232.8668833728834</v>
      </c>
      <c r="K21" s="31">
        <f>L20-L21</f>
        <v>2237.8122966389637</v>
      </c>
      <c r="L21" s="31">
        <f>PV($D$10/12, $D$11-G21,-$D$13)</f>
        <v>167076.86303827638</v>
      </c>
    </row>
    <row r="22" spans="1:12" ht="18" x14ac:dyDescent="0.2">
      <c r="A22" s="13"/>
      <c r="B22" s="14"/>
      <c r="C22" s="7"/>
      <c r="D22" s="36"/>
      <c r="E22" s="16"/>
      <c r="F22" s="17"/>
      <c r="G22">
        <v>19</v>
      </c>
      <c r="H22" s="31">
        <f t="shared" si="1"/>
        <v>167076.86303827638</v>
      </c>
      <c r="I22" s="31">
        <f t="shared" si="0"/>
        <v>6470.6791800118472</v>
      </c>
      <c r="J22" s="31">
        <f>$D$13-K22</f>
        <v>4176.9215759569443</v>
      </c>
      <c r="K22" s="31">
        <f>L21-L22</f>
        <v>2293.7576040549029</v>
      </c>
      <c r="L22" s="31">
        <f>PV($D$10/12, $D$11-G22,-$D$13)</f>
        <v>164783.10543422148</v>
      </c>
    </row>
    <row r="23" spans="1:12" ht="18" x14ac:dyDescent="0.2">
      <c r="A23" s="13"/>
      <c r="B23" s="14"/>
      <c r="C23" s="7" t="s">
        <v>13</v>
      </c>
      <c r="D23" s="37">
        <f>PV(D10/12,D11-12,-D13)</f>
        <v>179711.16747048794</v>
      </c>
      <c r="E23" s="16"/>
      <c r="F23" s="17"/>
      <c r="G23">
        <v>20</v>
      </c>
      <c r="H23" s="31">
        <f t="shared" si="1"/>
        <v>164783.10543422148</v>
      </c>
      <c r="I23" s="31">
        <f t="shared" si="0"/>
        <v>6470.6791800118472</v>
      </c>
      <c r="J23" s="31">
        <f>$D$13-K23</f>
        <v>4119.5776358555258</v>
      </c>
      <c r="K23" s="31">
        <f>L22-L23</f>
        <v>2351.1015441563213</v>
      </c>
      <c r="L23" s="31">
        <f>PV($D$10/12, $D$11-G23,-$D$13)</f>
        <v>162432.00389006516</v>
      </c>
    </row>
    <row r="24" spans="1:12" ht="18" x14ac:dyDescent="0.2">
      <c r="A24" s="13"/>
      <c r="B24" s="14"/>
      <c r="C24" s="7" t="s">
        <v>10</v>
      </c>
      <c r="D24" s="37">
        <f>D9-D23</f>
        <v>20288.832529512059</v>
      </c>
      <c r="E24" s="16"/>
      <c r="F24" s="17"/>
      <c r="G24">
        <v>21</v>
      </c>
      <c r="H24" s="31">
        <f t="shared" si="1"/>
        <v>162432.00389006516</v>
      </c>
      <c r="I24" s="31">
        <f t="shared" si="0"/>
        <v>6470.6791800118472</v>
      </c>
      <c r="J24" s="31">
        <f>$D$13-K24</f>
        <v>4060.8000972516265</v>
      </c>
      <c r="K24" s="31">
        <f>L23-L24</f>
        <v>2409.8790827602206</v>
      </c>
      <c r="L24" s="31">
        <f>PV($D$10/12, $D$11-G24,-$D$13)</f>
        <v>160022.12480730494</v>
      </c>
    </row>
    <row r="25" spans="1:12" ht="18" x14ac:dyDescent="0.2">
      <c r="A25" s="13"/>
      <c r="B25" s="14"/>
      <c r="C25" s="7" t="s">
        <v>11</v>
      </c>
      <c r="D25" s="37">
        <f>D13*12-D24</f>
        <v>57359.317630630103</v>
      </c>
      <c r="E25" s="16"/>
      <c r="F25" s="17"/>
      <c r="G25">
        <v>22</v>
      </c>
      <c r="H25" s="31">
        <f t="shared" si="1"/>
        <v>160022.12480730494</v>
      </c>
      <c r="I25" s="31">
        <f t="shared" si="0"/>
        <v>6470.6791800118472</v>
      </c>
      <c r="J25" s="31">
        <f>$D$13-K25</f>
        <v>4000.5531201826188</v>
      </c>
      <c r="K25" s="31">
        <f>L24-L25</f>
        <v>2470.1260598292283</v>
      </c>
      <c r="L25" s="31">
        <f>PV($D$10/12, $D$11-G25,-$D$13)</f>
        <v>157551.99874747571</v>
      </c>
    </row>
    <row r="26" spans="1:12" ht="18" x14ac:dyDescent="0.2">
      <c r="A26" s="13"/>
      <c r="B26" s="14"/>
      <c r="C26" s="7"/>
      <c r="D26" s="36"/>
      <c r="E26" s="16"/>
      <c r="F26" s="17"/>
      <c r="G26">
        <v>23</v>
      </c>
      <c r="H26" s="31">
        <f t="shared" si="1"/>
        <v>157551.99874747571</v>
      </c>
      <c r="I26" s="31">
        <f t="shared" si="0"/>
        <v>6470.6791800118472</v>
      </c>
      <c r="J26" s="31">
        <f>$D$13-K26</f>
        <v>3938.7999686868816</v>
      </c>
      <c r="K26" s="31">
        <f>L25-L26</f>
        <v>2531.8792113249656</v>
      </c>
      <c r="L26" s="31">
        <f>PV($D$10/12, $D$11-G26,-$D$13)</f>
        <v>155020.11953615074</v>
      </c>
    </row>
    <row r="27" spans="1:12" ht="18" x14ac:dyDescent="0.2">
      <c r="A27" s="13"/>
      <c r="B27" s="7" t="s">
        <v>1</v>
      </c>
      <c r="C27" s="7" t="s">
        <v>14</v>
      </c>
      <c r="D27" s="37">
        <f>PV(D10/12,D11-36,-D13)</f>
        <v>115728.00546167922</v>
      </c>
      <c r="E27" s="16"/>
      <c r="F27" s="17"/>
      <c r="G27">
        <v>24</v>
      </c>
      <c r="H27" s="31">
        <f t="shared" si="1"/>
        <v>155020.11953615074</v>
      </c>
      <c r="I27" s="31">
        <f t="shared" si="0"/>
        <v>6470.6791800118472</v>
      </c>
      <c r="J27" s="31">
        <f>$D$13-K27</f>
        <v>3875.502988403804</v>
      </c>
      <c r="K27" s="31">
        <f>L26-L27</f>
        <v>2595.1761916080432</v>
      </c>
      <c r="L27" s="31">
        <f>PV($D$10/12, $D$11-G27,-$D$13)</f>
        <v>152424.9433445427</v>
      </c>
    </row>
    <row r="28" spans="1:12" ht="18" x14ac:dyDescent="0.2">
      <c r="A28" s="13"/>
      <c r="B28" s="14"/>
      <c r="C28" s="7" t="s">
        <v>15</v>
      </c>
      <c r="D28" s="37">
        <f>PV(D10/12,D11-48,-D13)</f>
        <v>66374.703818955517</v>
      </c>
      <c r="E28" s="16"/>
      <c r="F28" s="17"/>
      <c r="G28">
        <v>25</v>
      </c>
      <c r="H28" s="31">
        <f t="shared" si="1"/>
        <v>152424.9433445427</v>
      </c>
      <c r="I28" s="31">
        <f t="shared" si="0"/>
        <v>6470.6791800118472</v>
      </c>
      <c r="J28" s="31">
        <f>$D$13-K28</f>
        <v>3810.6235836135702</v>
      </c>
      <c r="K28" s="31">
        <f>L27-L28</f>
        <v>2660.055596398277</v>
      </c>
      <c r="L28" s="31">
        <f>PV($D$10/12, $D$11-G28,-$D$13)</f>
        <v>149764.88774814442</v>
      </c>
    </row>
    <row r="29" spans="1:12" ht="18" x14ac:dyDescent="0.2">
      <c r="A29" s="13"/>
      <c r="B29" s="14"/>
      <c r="C29" s="7" t="s">
        <v>10</v>
      </c>
      <c r="D29" s="37">
        <f>D27-D28</f>
        <v>49353.301642723702</v>
      </c>
      <c r="E29" s="16"/>
      <c r="F29" s="17"/>
      <c r="G29">
        <v>26</v>
      </c>
      <c r="H29" s="31">
        <f t="shared" si="1"/>
        <v>149764.88774814442</v>
      </c>
      <c r="I29" s="31">
        <f t="shared" si="0"/>
        <v>6470.6791800118472</v>
      </c>
      <c r="J29" s="31">
        <f>$D$13-K29</f>
        <v>3744.122193703598</v>
      </c>
      <c r="K29" s="31">
        <f>L28-L29</f>
        <v>2726.5569863082492</v>
      </c>
      <c r="L29" s="31">
        <f>PV($D$10/12, $D$11-G29,-$D$13)</f>
        <v>147038.33076183617</v>
      </c>
    </row>
    <row r="30" spans="1:12" ht="18" x14ac:dyDescent="0.2">
      <c r="A30" s="13"/>
      <c r="B30" s="14"/>
      <c r="C30" s="7" t="s">
        <v>11</v>
      </c>
      <c r="D30" s="37">
        <f>12*D13-D29</f>
        <v>28294.848517418461</v>
      </c>
      <c r="E30" s="16"/>
      <c r="F30" s="17"/>
      <c r="G30">
        <v>27</v>
      </c>
      <c r="H30" s="31">
        <f t="shared" si="1"/>
        <v>147038.33076183617</v>
      </c>
      <c r="I30" s="31">
        <f t="shared" si="0"/>
        <v>6470.6791800118472</v>
      </c>
      <c r="J30" s="31">
        <f>$D$13-K30</f>
        <v>3675.9582690459165</v>
      </c>
      <c r="K30" s="31">
        <f>L29-L30</f>
        <v>2794.7209109659307</v>
      </c>
      <c r="L30" s="31">
        <f>PV($D$10/12, $D$11-G30,-$D$13)</f>
        <v>144243.60985087024</v>
      </c>
    </row>
    <row r="31" spans="1:12" x14ac:dyDescent="0.2">
      <c r="A31" s="19"/>
      <c r="B31" s="16"/>
      <c r="C31" s="16"/>
      <c r="D31" s="16"/>
      <c r="E31" s="16"/>
      <c r="F31" s="17"/>
      <c r="G31">
        <v>28</v>
      </c>
      <c r="H31" s="31">
        <f t="shared" si="1"/>
        <v>144243.60985087024</v>
      </c>
      <c r="I31" s="31">
        <f t="shared" si="0"/>
        <v>6470.6791800118472</v>
      </c>
      <c r="J31" s="31">
        <f>$D$13-K31</f>
        <v>3606.090246271774</v>
      </c>
      <c r="K31" s="31">
        <f>L30-L31</f>
        <v>2864.5889337400731</v>
      </c>
      <c r="L31" s="31">
        <f>PV($D$10/12, $D$11-G31,-$D$13)</f>
        <v>141379.02091713017</v>
      </c>
    </row>
    <row r="32" spans="1:12" ht="17" thickBot="1" x14ac:dyDescent="0.25">
      <c r="A32" s="20"/>
      <c r="B32" s="21"/>
      <c r="C32" s="21"/>
      <c r="D32" s="21"/>
      <c r="E32" s="21"/>
      <c r="F32" s="22"/>
      <c r="G32">
        <v>29</v>
      </c>
      <c r="H32" s="31">
        <f t="shared" si="1"/>
        <v>141379.02091713017</v>
      </c>
      <c r="I32" s="31">
        <f t="shared" si="0"/>
        <v>6470.6791800118472</v>
      </c>
      <c r="J32" s="31">
        <f>$D$13-K32</f>
        <v>3534.4755229282555</v>
      </c>
      <c r="K32" s="31">
        <f>L31-L32</f>
        <v>2936.2036570835917</v>
      </c>
      <c r="L32" s="31">
        <f>PV($D$10/12, $D$11-G32,-$D$13)</f>
        <v>138442.81726004658</v>
      </c>
    </row>
    <row r="33" spans="7:12" ht="17" thickTop="1" x14ac:dyDescent="0.2">
      <c r="G33">
        <v>30</v>
      </c>
      <c r="H33" s="31">
        <f t="shared" si="1"/>
        <v>138442.81726004658</v>
      </c>
      <c r="I33" s="31">
        <f t="shared" si="0"/>
        <v>6470.6791800118472</v>
      </c>
      <c r="J33" s="31">
        <f>$D$13-K33</f>
        <v>3461.0704315011635</v>
      </c>
      <c r="K33" s="31">
        <f>L32-L33</f>
        <v>3009.6087485106837</v>
      </c>
      <c r="L33" s="31">
        <f>PV($D$10/12, $D$11-G33,-$D$13)</f>
        <v>135433.20851153589</v>
      </c>
    </row>
    <row r="34" spans="7:12" x14ac:dyDescent="0.2">
      <c r="G34">
        <v>31</v>
      </c>
      <c r="H34" s="31">
        <f t="shared" si="1"/>
        <v>135433.20851153589</v>
      </c>
      <c r="I34" s="31">
        <f t="shared" si="0"/>
        <v>6470.6791800118472</v>
      </c>
      <c r="J34" s="31">
        <f>$D$13-K34</f>
        <v>3385.830212788419</v>
      </c>
      <c r="K34" s="31">
        <f>L33-L34</f>
        <v>3084.8489672234282</v>
      </c>
      <c r="L34" s="31">
        <f>PV($D$10/12, $D$11-G34,-$D$13)</f>
        <v>132348.35954431247</v>
      </c>
    </row>
    <row r="35" spans="7:12" x14ac:dyDescent="0.2">
      <c r="G35">
        <v>32</v>
      </c>
      <c r="H35" s="31">
        <f t="shared" si="1"/>
        <v>132348.35954431247</v>
      </c>
      <c r="I35" s="31">
        <f t="shared" si="0"/>
        <v>6470.6791800118472</v>
      </c>
      <c r="J35" s="31">
        <f>$D$13-K35</f>
        <v>3308.7089886077838</v>
      </c>
      <c r="K35" s="31">
        <f>L34-L35</f>
        <v>3161.9701914040634</v>
      </c>
      <c r="L35" s="31">
        <f>PV($D$10/12, $D$11-G35,-$D$13)</f>
        <v>129186.3893529084</v>
      </c>
    </row>
    <row r="36" spans="7:12" x14ac:dyDescent="0.2">
      <c r="G36">
        <v>33</v>
      </c>
      <c r="H36" s="31">
        <f t="shared" si="1"/>
        <v>129186.3893529084</v>
      </c>
      <c r="I36" s="31">
        <f t="shared" si="0"/>
        <v>6470.6791800118472</v>
      </c>
      <c r="J36" s="31">
        <f>$D$13-K36</f>
        <v>3229.6597338227393</v>
      </c>
      <c r="K36" s="31">
        <f>L35-L36</f>
        <v>3241.0194461891078</v>
      </c>
      <c r="L36" s="31">
        <f>PV($D$10/12, $D$11-G36,-$D$13)</f>
        <v>125945.36990671929</v>
      </c>
    </row>
    <row r="37" spans="7:12" x14ac:dyDescent="0.2">
      <c r="G37">
        <v>34</v>
      </c>
      <c r="H37" s="31">
        <f t="shared" si="1"/>
        <v>125945.36990671929</v>
      </c>
      <c r="I37" s="31">
        <f t="shared" si="0"/>
        <v>6470.6791800118472</v>
      </c>
      <c r="J37" s="31">
        <f>$D$13-K37</f>
        <v>3148.6342476679811</v>
      </c>
      <c r="K37" s="31">
        <f>L36-L37</f>
        <v>3322.0449323438661</v>
      </c>
      <c r="L37" s="31">
        <f>PV($D$10/12, $D$11-G37,-$D$13)</f>
        <v>122623.32497437543</v>
      </c>
    </row>
    <row r="38" spans="7:12" x14ac:dyDescent="0.2">
      <c r="G38">
        <v>35</v>
      </c>
      <c r="H38" s="31">
        <f t="shared" si="1"/>
        <v>122623.32497437543</v>
      </c>
      <c r="I38" s="31">
        <f t="shared" si="0"/>
        <v>6470.6791800118472</v>
      </c>
      <c r="J38" s="31">
        <f>$D$13-K38</f>
        <v>3065.5831243593666</v>
      </c>
      <c r="K38" s="31">
        <f>L37-L38</f>
        <v>3405.0960556524806</v>
      </c>
      <c r="L38" s="31">
        <f>PV($D$10/12, $D$11-G38,-$D$13)</f>
        <v>119218.22891872295</v>
      </c>
    </row>
    <row r="39" spans="7:12" x14ac:dyDescent="0.2">
      <c r="G39">
        <v>36</v>
      </c>
      <c r="H39" s="31">
        <f t="shared" si="1"/>
        <v>119218.22891872295</v>
      </c>
      <c r="I39" s="31">
        <f t="shared" si="0"/>
        <v>6470.6791800118472</v>
      </c>
      <c r="J39" s="31">
        <f>$D$13-K39</f>
        <v>2980.4557229681186</v>
      </c>
      <c r="K39" s="31">
        <f>L38-L39</f>
        <v>3490.2234570437286</v>
      </c>
      <c r="L39" s="31">
        <f>PV($D$10/12, $D$11-G39,-$D$13)</f>
        <v>115728.00546167922</v>
      </c>
    </row>
    <row r="40" spans="7:12" x14ac:dyDescent="0.2">
      <c r="G40">
        <v>37</v>
      </c>
      <c r="H40" s="31">
        <f t="shared" si="1"/>
        <v>115728.00546167922</v>
      </c>
      <c r="I40" s="31">
        <f t="shared" si="0"/>
        <v>6470.6791800118472</v>
      </c>
      <c r="J40" s="31">
        <f>$D$13-K40</f>
        <v>2893.200136541981</v>
      </c>
      <c r="K40" s="31">
        <f>L39-L40</f>
        <v>3577.4790434698662</v>
      </c>
      <c r="L40" s="31">
        <f>PV($D$10/12, $D$11-G40,-$D$13)</f>
        <v>112150.52641820935</v>
      </c>
    </row>
    <row r="41" spans="7:12" x14ac:dyDescent="0.2">
      <c r="G41">
        <v>38</v>
      </c>
      <c r="H41" s="31">
        <f t="shared" si="1"/>
        <v>112150.52641820935</v>
      </c>
      <c r="I41" s="31">
        <f t="shared" si="0"/>
        <v>6470.6791800118472</v>
      </c>
      <c r="J41" s="31">
        <f>$D$13-K41</f>
        <v>2803.7631604552253</v>
      </c>
      <c r="K41" s="31">
        <f>L40-L41</f>
        <v>3666.9160195566219</v>
      </c>
      <c r="L41" s="31">
        <f>PV($D$10/12, $D$11-G41,-$D$13)</f>
        <v>108483.61039865273</v>
      </c>
    </row>
    <row r="42" spans="7:12" x14ac:dyDescent="0.2">
      <c r="G42">
        <v>39</v>
      </c>
      <c r="H42" s="31">
        <f t="shared" si="1"/>
        <v>108483.61039865273</v>
      </c>
      <c r="I42" s="31">
        <f t="shared" si="0"/>
        <v>6470.6791800118472</v>
      </c>
      <c r="J42" s="31">
        <f>$D$13-K42</f>
        <v>2712.0902599663341</v>
      </c>
      <c r="K42" s="31">
        <f>L41-L42</f>
        <v>3758.5889200455131</v>
      </c>
      <c r="L42" s="31">
        <f>PV($D$10/12, $D$11-G42,-$D$13)</f>
        <v>104725.02147860722</v>
      </c>
    </row>
    <row r="43" spans="7:12" x14ac:dyDescent="0.2">
      <c r="G43">
        <v>40</v>
      </c>
      <c r="H43" s="31">
        <f t="shared" si="1"/>
        <v>104725.02147860722</v>
      </c>
      <c r="I43" s="31">
        <f t="shared" si="0"/>
        <v>6470.6791800118472</v>
      </c>
      <c r="J43" s="31">
        <f>$D$13-K43</f>
        <v>2618.1255369652017</v>
      </c>
      <c r="K43" s="31">
        <f>L42-L43</f>
        <v>3852.5536430466454</v>
      </c>
      <c r="L43" s="31">
        <f>PV($D$10/12, $D$11-G43,-$D$13)</f>
        <v>100872.46783556057</v>
      </c>
    </row>
    <row r="44" spans="7:12" x14ac:dyDescent="0.2">
      <c r="G44">
        <v>41</v>
      </c>
      <c r="H44" s="31">
        <f t="shared" si="1"/>
        <v>100872.46783556057</v>
      </c>
      <c r="I44" s="31">
        <f t="shared" si="0"/>
        <v>6470.6791800118472</v>
      </c>
      <c r="J44" s="31">
        <f>$D$13-K44</f>
        <v>2521.8116958890269</v>
      </c>
      <c r="K44" s="31">
        <f>L43-L44</f>
        <v>3948.8674841228203</v>
      </c>
      <c r="L44" s="31">
        <f>PV($D$10/12, $D$11-G44,-$D$13)</f>
        <v>96923.600351437752</v>
      </c>
    </row>
    <row r="45" spans="7:12" x14ac:dyDescent="0.2">
      <c r="G45">
        <v>42</v>
      </c>
      <c r="H45" s="31">
        <f t="shared" si="1"/>
        <v>96923.600351437752</v>
      </c>
      <c r="I45" s="31">
        <f t="shared" si="0"/>
        <v>6470.6791800118472</v>
      </c>
      <c r="J45" s="31">
        <f>$D$13-K45</f>
        <v>2423.0900087859436</v>
      </c>
      <c r="K45" s="31">
        <f>L44-L45</f>
        <v>4047.5891712259036</v>
      </c>
      <c r="L45" s="31">
        <f>PV($D$10/12, $D$11-G45,-$D$13)</f>
        <v>92876.011180211848</v>
      </c>
    </row>
    <row r="46" spans="7:12" x14ac:dyDescent="0.2">
      <c r="G46">
        <v>43</v>
      </c>
      <c r="H46" s="31">
        <f t="shared" si="1"/>
        <v>92876.011180211848</v>
      </c>
      <c r="I46" s="31">
        <f t="shared" si="0"/>
        <v>6470.6791800118472</v>
      </c>
      <c r="J46" s="31">
        <f>$D$13-K46</f>
        <v>2321.9002795052756</v>
      </c>
      <c r="K46" s="31">
        <f>L45-L46</f>
        <v>4148.7789005065715</v>
      </c>
      <c r="L46" s="31">
        <f>PV($D$10/12, $D$11-G46,-$D$13)</f>
        <v>88727.232279705277</v>
      </c>
    </row>
    <row r="47" spans="7:12" x14ac:dyDescent="0.2">
      <c r="G47">
        <v>44</v>
      </c>
      <c r="H47" s="31">
        <f t="shared" si="1"/>
        <v>88727.232279705277</v>
      </c>
      <c r="I47" s="31">
        <f t="shared" si="0"/>
        <v>6470.6791800118472</v>
      </c>
      <c r="J47" s="31">
        <f>$D$13-K47</f>
        <v>2218.1808069926583</v>
      </c>
      <c r="K47" s="31">
        <f>L46-L47</f>
        <v>4252.4983730191889</v>
      </c>
      <c r="L47" s="31">
        <f>PV($D$10/12, $D$11-G47,-$D$13)</f>
        <v>84474.733906686088</v>
      </c>
    </row>
    <row r="48" spans="7:12" x14ac:dyDescent="0.2">
      <c r="G48">
        <v>45</v>
      </c>
      <c r="H48" s="31">
        <f t="shared" si="1"/>
        <v>84474.733906686088</v>
      </c>
      <c r="I48" s="31">
        <f t="shared" si="0"/>
        <v>6470.6791800118472</v>
      </c>
      <c r="J48" s="31">
        <f>$D$13-K48</f>
        <v>2111.8683476671677</v>
      </c>
      <c r="K48" s="31">
        <f>L47-L48</f>
        <v>4358.8108323446795</v>
      </c>
      <c r="L48" s="31">
        <f>PV($D$10/12, $D$11-G48,-$D$13)</f>
        <v>80115.923074341408</v>
      </c>
    </row>
    <row r="49" spans="7:12" x14ac:dyDescent="0.2">
      <c r="G49">
        <v>46</v>
      </c>
      <c r="H49" s="31">
        <f t="shared" si="1"/>
        <v>80115.923074341408</v>
      </c>
      <c r="I49" s="31">
        <f t="shared" si="0"/>
        <v>6470.6791800118472</v>
      </c>
      <c r="J49" s="31">
        <f>$D$13-K49</f>
        <v>2002.8980768585125</v>
      </c>
      <c r="K49" s="31">
        <f>L48-L49</f>
        <v>4467.7811031533347</v>
      </c>
      <c r="L49" s="31">
        <f>PV($D$10/12, $D$11-G49,-$D$13)</f>
        <v>75648.141971188074</v>
      </c>
    </row>
    <row r="50" spans="7:12" x14ac:dyDescent="0.2">
      <c r="G50">
        <v>47</v>
      </c>
      <c r="H50" s="31">
        <f t="shared" si="1"/>
        <v>75648.141971188074</v>
      </c>
      <c r="I50" s="31">
        <f t="shared" si="0"/>
        <v>6470.6791800118472</v>
      </c>
      <c r="J50" s="31">
        <f>$D$13-K50</f>
        <v>1891.2035492797249</v>
      </c>
      <c r="K50" s="31">
        <f>L49-L50</f>
        <v>4579.4756307321222</v>
      </c>
      <c r="L50" s="31">
        <f>PV($D$10/12, $D$11-G50,-$D$13)</f>
        <v>71068.666340455951</v>
      </c>
    </row>
    <row r="51" spans="7:12" x14ac:dyDescent="0.2">
      <c r="G51">
        <v>48</v>
      </c>
      <c r="H51" s="31">
        <f t="shared" si="1"/>
        <v>71068.666340455951</v>
      </c>
      <c r="I51" s="31">
        <f t="shared" si="0"/>
        <v>6470.6791800118472</v>
      </c>
      <c r="J51" s="31">
        <f>$D$13-K51</f>
        <v>1776.7166585114128</v>
      </c>
      <c r="K51" s="31">
        <f>L50-L51</f>
        <v>4693.9625215004344</v>
      </c>
      <c r="L51" s="31">
        <f>PV($D$10/12, $D$11-G51,-$D$13)</f>
        <v>66374.703818955517</v>
      </c>
    </row>
    <row r="52" spans="7:12" x14ac:dyDescent="0.2">
      <c r="G52">
        <v>49</v>
      </c>
      <c r="H52" s="31">
        <f t="shared" si="1"/>
        <v>66374.703818955517</v>
      </c>
      <c r="I52" s="31">
        <f t="shared" si="0"/>
        <v>6470.6791800118472</v>
      </c>
      <c r="J52" s="31">
        <f>$D$13-K52</f>
        <v>1659.3675954738965</v>
      </c>
      <c r="K52" s="31">
        <f>L51-L52</f>
        <v>4811.3115845379507</v>
      </c>
      <c r="L52" s="31">
        <f>PV($D$10/12, $D$11-G52,-$D$13)</f>
        <v>61563.392234417566</v>
      </c>
    </row>
    <row r="53" spans="7:12" x14ac:dyDescent="0.2">
      <c r="G53">
        <v>50</v>
      </c>
      <c r="H53" s="31">
        <f t="shared" si="1"/>
        <v>61563.392234417566</v>
      </c>
      <c r="I53" s="31">
        <f t="shared" si="0"/>
        <v>6470.6791800118472</v>
      </c>
      <c r="J53" s="31">
        <f>$D$13-K53</f>
        <v>1539.0848058604488</v>
      </c>
      <c r="K53" s="31">
        <f>L52-L53</f>
        <v>4931.5943741513984</v>
      </c>
      <c r="L53" s="31">
        <f>PV($D$10/12, $D$11-G53,-$D$13)</f>
        <v>56631.797860266168</v>
      </c>
    </row>
    <row r="54" spans="7:12" x14ac:dyDescent="0.2">
      <c r="G54">
        <v>51</v>
      </c>
      <c r="H54" s="31">
        <f t="shared" si="1"/>
        <v>56631.797860266168</v>
      </c>
      <c r="I54" s="31">
        <f t="shared" si="0"/>
        <v>6470.6791800118472</v>
      </c>
      <c r="J54" s="31">
        <f>$D$13-K54</f>
        <v>1415.7949465066367</v>
      </c>
      <c r="K54" s="31">
        <f>L53-L54</f>
        <v>5054.8842335052104</v>
      </c>
      <c r="L54" s="31">
        <f>PV($D$10/12, $D$11-G54,-$D$13)</f>
        <v>51576.913626760957</v>
      </c>
    </row>
    <row r="55" spans="7:12" x14ac:dyDescent="0.2">
      <c r="G55">
        <v>52</v>
      </c>
      <c r="H55" s="31">
        <f t="shared" si="1"/>
        <v>51576.913626760957</v>
      </c>
      <c r="I55" s="31">
        <f t="shared" si="0"/>
        <v>6470.6791800118472</v>
      </c>
      <c r="J55" s="31">
        <f>$D$13-K55</f>
        <v>1289.4228406690627</v>
      </c>
      <c r="K55" s="31">
        <f>L54-L55</f>
        <v>5181.2563393427845</v>
      </c>
      <c r="L55" s="31">
        <f>PV($D$10/12, $D$11-G55,-$D$13)</f>
        <v>46395.657287418173</v>
      </c>
    </row>
    <row r="56" spans="7:12" x14ac:dyDescent="0.2">
      <c r="G56">
        <v>53</v>
      </c>
      <c r="H56" s="31">
        <f t="shared" si="1"/>
        <v>46395.657287418173</v>
      </c>
      <c r="I56" s="31">
        <f t="shared" si="0"/>
        <v>6470.6791800118472</v>
      </c>
      <c r="J56" s="31">
        <f>$D$13-K56</f>
        <v>1159.8914321854782</v>
      </c>
      <c r="K56" s="31">
        <f>L55-L56</f>
        <v>5310.787747826369</v>
      </c>
      <c r="L56" s="31">
        <f>PV($D$10/12, $D$11-G56,-$D$13)</f>
        <v>41084.869539591804</v>
      </c>
    </row>
    <row r="57" spans="7:12" x14ac:dyDescent="0.2">
      <c r="G57">
        <v>54</v>
      </c>
      <c r="H57" s="31">
        <f t="shared" si="1"/>
        <v>41084.869539591804</v>
      </c>
      <c r="I57" s="31">
        <f t="shared" si="0"/>
        <v>6470.6791800118472</v>
      </c>
      <c r="J57" s="31">
        <f>$D$13-K57</f>
        <v>1027.1217384897855</v>
      </c>
      <c r="K57" s="31">
        <f>L56-L57</f>
        <v>5443.5574415220617</v>
      </c>
      <c r="L57" s="31">
        <f>PV($D$10/12, $D$11-G57,-$D$13)</f>
        <v>35641.312098069742</v>
      </c>
    </row>
    <row r="58" spans="7:12" x14ac:dyDescent="0.2">
      <c r="G58">
        <v>55</v>
      </c>
      <c r="H58" s="31">
        <f t="shared" si="1"/>
        <v>35641.312098069742</v>
      </c>
      <c r="I58" s="31">
        <f t="shared" si="0"/>
        <v>6470.6791800118472</v>
      </c>
      <c r="J58" s="31">
        <f>$D$13-K58</f>
        <v>891.03280245175392</v>
      </c>
      <c r="K58" s="31">
        <f>L57-L58</f>
        <v>5579.6463775600932</v>
      </c>
      <c r="L58" s="31">
        <f>PV($D$10/12, $D$11-G58,-$D$13)</f>
        <v>30061.665720509649</v>
      </c>
    </row>
    <row r="59" spans="7:12" x14ac:dyDescent="0.2">
      <c r="G59">
        <v>56</v>
      </c>
      <c r="H59" s="31">
        <f t="shared" si="1"/>
        <v>30061.665720509649</v>
      </c>
      <c r="I59" s="31">
        <f t="shared" si="0"/>
        <v>6470.6791800118472</v>
      </c>
      <c r="J59" s="31">
        <f>$D$13-K59</f>
        <v>751.54164301276523</v>
      </c>
      <c r="K59" s="31">
        <f>L58-L59</f>
        <v>5719.1375369990819</v>
      </c>
      <c r="L59" s="31">
        <f>PV($D$10/12, $D$11-G59,-$D$13)</f>
        <v>24342.528183510567</v>
      </c>
    </row>
    <row r="60" spans="7:12" x14ac:dyDescent="0.2">
      <c r="G60">
        <v>57</v>
      </c>
      <c r="H60" s="31">
        <f t="shared" si="1"/>
        <v>24342.528183510567</v>
      </c>
      <c r="I60" s="31">
        <f t="shared" si="0"/>
        <v>6470.6791800118472</v>
      </c>
      <c r="J60" s="31">
        <f>$D$13-K60</f>
        <v>608.56320458778919</v>
      </c>
      <c r="K60" s="31">
        <f>L59-L60</f>
        <v>5862.115975424058</v>
      </c>
      <c r="L60" s="31">
        <f>PV($D$10/12, $D$11-G60,-$D$13)</f>
        <v>18480.412208086509</v>
      </c>
    </row>
    <row r="61" spans="7:12" x14ac:dyDescent="0.2">
      <c r="G61">
        <v>58</v>
      </c>
      <c r="H61" s="31">
        <f t="shared" si="1"/>
        <v>18480.412208086509</v>
      </c>
      <c r="I61" s="31">
        <f t="shared" si="0"/>
        <v>6470.6791800118472</v>
      </c>
      <c r="J61" s="31">
        <f>$D$13-K61</f>
        <v>462.01030520216864</v>
      </c>
      <c r="K61" s="31">
        <f>L60-L61</f>
        <v>6008.6688748096785</v>
      </c>
      <c r="L61" s="31">
        <f>PV($D$10/12, $D$11-G61,-$D$13)</f>
        <v>12471.743333276831</v>
      </c>
    </row>
    <row r="62" spans="7:12" x14ac:dyDescent="0.2">
      <c r="G62">
        <v>59</v>
      </c>
      <c r="H62" s="31">
        <f t="shared" si="1"/>
        <v>12471.743333276831</v>
      </c>
      <c r="I62" s="31">
        <f t="shared" si="0"/>
        <v>6470.6791800118472</v>
      </c>
      <c r="J62" s="31">
        <f>$D$13-K62</f>
        <v>311.79358333191976</v>
      </c>
      <c r="K62" s="31">
        <f>L61-L62</f>
        <v>6158.8855966799274</v>
      </c>
      <c r="L62" s="31">
        <f>PV($D$10/12, $D$11-G62,-$D$13)</f>
        <v>6312.8577365969031</v>
      </c>
    </row>
    <row r="63" spans="7:12" x14ac:dyDescent="0.2">
      <c r="G63">
        <v>60</v>
      </c>
      <c r="H63" s="31">
        <f t="shared" si="1"/>
        <v>6312.8577365969031</v>
      </c>
      <c r="I63" s="31">
        <f t="shared" si="0"/>
        <v>6470.6791800118472</v>
      </c>
      <c r="J63" s="31">
        <f>$D$13-K63</f>
        <v>157.82144341494404</v>
      </c>
      <c r="K63" s="31">
        <f>L62-L63</f>
        <v>6312.8577365969031</v>
      </c>
      <c r="L63" s="31">
        <f>PV($D$10/12, $D$11-G63,-$D$13)</f>
        <v>0</v>
      </c>
    </row>
  </sheetData>
  <mergeCells count="4">
    <mergeCell ref="B2:D2"/>
    <mergeCell ref="B4:E4"/>
    <mergeCell ref="C6:E6"/>
    <mergeCell ref="C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33C9-5C0D-C242-907D-68408F9C8EF0}">
  <dimension ref="A1:L63"/>
  <sheetViews>
    <sheetView tabSelected="1" topLeftCell="A6" workbookViewId="0">
      <selection activeCell="D7" sqref="D7"/>
    </sheetView>
  </sheetViews>
  <sheetFormatPr baseColWidth="10" defaultRowHeight="16" x14ac:dyDescent="0.2"/>
  <cols>
    <col min="2" max="2" width="3" bestFit="1" customWidth="1"/>
    <col min="3" max="3" width="27" bestFit="1" customWidth="1"/>
    <col min="4" max="4" width="11.5" bestFit="1" customWidth="1"/>
    <col min="5" max="5" width="13.6640625" customWidth="1"/>
  </cols>
  <sheetData>
    <row r="1" spans="1:12" ht="19" thickTop="1" x14ac:dyDescent="0.2">
      <c r="A1" s="1"/>
      <c r="B1" s="2"/>
      <c r="C1" s="2"/>
      <c r="D1" s="2"/>
      <c r="E1" s="2"/>
      <c r="F1" s="3"/>
    </row>
    <row r="2" spans="1:12" ht="18" x14ac:dyDescent="0.2">
      <c r="A2" s="4"/>
      <c r="B2" s="28" t="s">
        <v>2</v>
      </c>
      <c r="C2" s="28"/>
      <c r="D2" s="28"/>
      <c r="E2" s="5"/>
      <c r="F2" s="6"/>
    </row>
    <row r="3" spans="1:12" ht="68" x14ac:dyDescent="0.2">
      <c r="A3" s="4"/>
      <c r="B3" s="29" t="s">
        <v>3</v>
      </c>
      <c r="C3" s="29"/>
      <c r="D3" s="29"/>
      <c r="E3" s="29"/>
      <c r="F3" s="8"/>
      <c r="G3" s="32" t="s">
        <v>17</v>
      </c>
      <c r="H3" s="33" t="s">
        <v>5</v>
      </c>
      <c r="I3" s="33" t="s">
        <v>18</v>
      </c>
      <c r="J3" s="33" t="s">
        <v>20</v>
      </c>
      <c r="K3" s="33" t="s">
        <v>19</v>
      </c>
      <c r="L3" s="33" t="s">
        <v>21</v>
      </c>
    </row>
    <row r="4" spans="1:12" ht="18" x14ac:dyDescent="0.2">
      <c r="A4" s="4"/>
      <c r="B4" s="7"/>
      <c r="C4" s="7"/>
      <c r="D4" s="10"/>
      <c r="E4" s="10"/>
      <c r="F4" s="6"/>
      <c r="G4">
        <v>1</v>
      </c>
      <c r="H4" s="39">
        <f>D8</f>
        <v>200000</v>
      </c>
      <c r="I4" s="31"/>
      <c r="J4" s="31"/>
      <c r="K4" s="39"/>
      <c r="L4" s="31"/>
    </row>
    <row r="5" spans="1:12" ht="38" customHeight="1" x14ac:dyDescent="0.2">
      <c r="A5" s="4"/>
      <c r="B5" s="27" t="s">
        <v>0</v>
      </c>
      <c r="C5" s="30" t="s">
        <v>16</v>
      </c>
      <c r="D5" s="30"/>
      <c r="E5" s="30"/>
      <c r="F5" s="6"/>
      <c r="G5">
        <v>2</v>
      </c>
      <c r="H5" s="31"/>
      <c r="I5" s="31"/>
      <c r="J5" s="31"/>
      <c r="K5" s="39"/>
      <c r="L5" s="31"/>
    </row>
    <row r="6" spans="1:12" ht="19" x14ac:dyDescent="0.2">
      <c r="A6" s="4"/>
      <c r="B6" s="27" t="s">
        <v>1</v>
      </c>
      <c r="C6" s="34" t="s">
        <v>4</v>
      </c>
      <c r="D6" s="34"/>
      <c r="E6" s="34"/>
      <c r="F6" s="6"/>
      <c r="G6">
        <v>3</v>
      </c>
      <c r="H6" s="31"/>
      <c r="I6" s="31"/>
      <c r="J6" s="31"/>
      <c r="K6" s="39"/>
      <c r="L6" s="31"/>
    </row>
    <row r="7" spans="1:12" ht="18" x14ac:dyDescent="0.2">
      <c r="A7" s="4"/>
      <c r="B7" s="7"/>
      <c r="C7" s="7"/>
      <c r="D7" s="10"/>
      <c r="E7" s="10"/>
      <c r="F7" s="6"/>
      <c r="G7">
        <v>4</v>
      </c>
      <c r="H7" s="31"/>
      <c r="I7" s="31"/>
      <c r="J7" s="31"/>
      <c r="K7" s="39"/>
      <c r="L7" s="31"/>
    </row>
    <row r="8" spans="1:12" ht="18" x14ac:dyDescent="0.2">
      <c r="A8" s="4"/>
      <c r="B8" s="7" t="s">
        <v>0</v>
      </c>
      <c r="C8" s="7" t="s">
        <v>5</v>
      </c>
      <c r="D8" s="23">
        <v>200000</v>
      </c>
      <c r="E8" s="10"/>
      <c r="F8" s="6"/>
      <c r="G8">
        <v>5</v>
      </c>
      <c r="H8" s="31"/>
      <c r="I8" s="31"/>
      <c r="J8" s="31"/>
      <c r="K8" s="39"/>
      <c r="L8" s="31"/>
    </row>
    <row r="9" spans="1:12" ht="18" x14ac:dyDescent="0.2">
      <c r="A9" s="4"/>
      <c r="B9" s="7"/>
      <c r="C9" s="7" t="s">
        <v>6</v>
      </c>
      <c r="D9" s="12">
        <v>0.3</v>
      </c>
      <c r="E9" s="10"/>
      <c r="F9" s="6"/>
      <c r="G9">
        <v>6</v>
      </c>
      <c r="H9" s="31"/>
      <c r="I9" s="31"/>
      <c r="J9" s="31"/>
      <c r="K9" s="39"/>
      <c r="L9" s="31"/>
    </row>
    <row r="10" spans="1:12" ht="18" x14ac:dyDescent="0.2">
      <c r="A10" s="4"/>
      <c r="B10" s="7"/>
      <c r="C10" s="7" t="s">
        <v>7</v>
      </c>
      <c r="D10" s="10">
        <v>60</v>
      </c>
      <c r="E10" s="10"/>
      <c r="F10" s="6"/>
      <c r="G10">
        <v>7</v>
      </c>
      <c r="H10" s="31"/>
      <c r="I10" s="31"/>
      <c r="J10" s="31"/>
      <c r="K10" s="39"/>
      <c r="L10" s="31"/>
    </row>
    <row r="11" spans="1:12" ht="18" x14ac:dyDescent="0.2">
      <c r="A11" s="4"/>
      <c r="B11" s="7"/>
      <c r="C11" s="7"/>
      <c r="D11" s="10"/>
      <c r="E11" s="10"/>
      <c r="F11" s="6"/>
      <c r="G11">
        <v>8</v>
      </c>
      <c r="H11" s="31"/>
      <c r="I11" s="31"/>
      <c r="J11" s="31"/>
      <c r="K11" s="39"/>
      <c r="L11" s="31"/>
    </row>
    <row r="12" spans="1:12" ht="18" x14ac:dyDescent="0.2">
      <c r="A12" s="13"/>
      <c r="B12" s="14"/>
      <c r="C12" s="15" t="s">
        <v>8</v>
      </c>
      <c r="D12" s="35"/>
      <c r="E12" s="16"/>
      <c r="F12" s="17"/>
      <c r="G12">
        <v>9</v>
      </c>
      <c r="H12" s="31"/>
      <c r="I12" s="31"/>
      <c r="J12" s="31"/>
      <c r="K12" s="39"/>
      <c r="L12" s="31"/>
    </row>
    <row r="13" spans="1:12" ht="18" x14ac:dyDescent="0.2">
      <c r="A13" s="13"/>
      <c r="B13" s="14"/>
      <c r="C13" s="7"/>
      <c r="D13" s="36"/>
      <c r="E13" s="16"/>
      <c r="F13" s="17"/>
      <c r="G13">
        <v>10</v>
      </c>
      <c r="H13" s="31"/>
      <c r="I13" s="31"/>
      <c r="J13" s="31"/>
      <c r="K13" s="39"/>
      <c r="L13" s="31"/>
    </row>
    <row r="14" spans="1:12" ht="18" x14ac:dyDescent="0.2">
      <c r="A14" s="13"/>
      <c r="B14" s="14"/>
      <c r="C14" s="7" t="s">
        <v>9</v>
      </c>
      <c r="D14" s="37"/>
      <c r="E14" s="16"/>
      <c r="F14" s="17"/>
      <c r="G14">
        <v>11</v>
      </c>
      <c r="H14" s="31"/>
      <c r="I14" s="31"/>
      <c r="J14" s="31"/>
      <c r="K14" s="39"/>
      <c r="L14" s="31"/>
    </row>
    <row r="15" spans="1:12" ht="18" x14ac:dyDescent="0.2">
      <c r="A15" s="13"/>
      <c r="B15" s="14"/>
      <c r="C15" s="7" t="s">
        <v>10</v>
      </c>
      <c r="D15" s="25"/>
      <c r="E15" s="16"/>
      <c r="F15" s="17"/>
      <c r="G15">
        <v>12</v>
      </c>
      <c r="H15" s="31"/>
      <c r="I15" s="31"/>
      <c r="J15" s="31"/>
      <c r="K15" s="39"/>
      <c r="L15" s="31"/>
    </row>
    <row r="16" spans="1:12" ht="18" x14ac:dyDescent="0.2">
      <c r="A16" s="13"/>
      <c r="B16" s="14"/>
      <c r="C16" s="7" t="s">
        <v>11</v>
      </c>
      <c r="D16" s="37"/>
      <c r="E16" s="16"/>
      <c r="F16" s="17"/>
      <c r="G16">
        <v>13</v>
      </c>
      <c r="H16" s="31"/>
      <c r="I16" s="31"/>
      <c r="J16" s="31"/>
      <c r="K16" s="39"/>
      <c r="L16" s="31"/>
    </row>
    <row r="17" spans="1:12" ht="18" x14ac:dyDescent="0.2">
      <c r="A17" s="13"/>
      <c r="B17" s="14"/>
      <c r="C17" s="7"/>
      <c r="D17" s="36"/>
      <c r="E17" s="16"/>
      <c r="F17" s="17"/>
      <c r="G17">
        <v>14</v>
      </c>
      <c r="H17" s="31"/>
      <c r="I17" s="31"/>
      <c r="J17" s="31"/>
      <c r="K17" s="39"/>
      <c r="L17" s="31"/>
    </row>
    <row r="18" spans="1:12" ht="18" x14ac:dyDescent="0.2">
      <c r="A18" s="13"/>
      <c r="B18" s="14"/>
      <c r="C18" s="7" t="s">
        <v>12</v>
      </c>
      <c r="D18" s="37"/>
      <c r="E18" s="16"/>
      <c r="F18" s="17"/>
      <c r="G18">
        <v>15</v>
      </c>
      <c r="H18" s="31"/>
      <c r="I18" s="31"/>
      <c r="J18" s="31"/>
      <c r="K18" s="39"/>
      <c r="L18" s="31"/>
    </row>
    <row r="19" spans="1:12" ht="18" x14ac:dyDescent="0.2">
      <c r="A19" s="13"/>
      <c r="B19" s="14"/>
      <c r="C19" s="7" t="s">
        <v>10</v>
      </c>
      <c r="D19" s="37"/>
      <c r="E19" s="16"/>
      <c r="F19" s="17"/>
      <c r="G19">
        <v>16</v>
      </c>
      <c r="H19" s="31"/>
      <c r="I19" s="31"/>
      <c r="J19" s="31"/>
      <c r="K19" s="39"/>
      <c r="L19" s="31"/>
    </row>
    <row r="20" spans="1:12" ht="18" x14ac:dyDescent="0.2">
      <c r="A20" s="13"/>
      <c r="B20" s="14"/>
      <c r="C20" s="7" t="s">
        <v>11</v>
      </c>
      <c r="D20" s="37"/>
      <c r="E20" s="16"/>
      <c r="F20" s="17"/>
      <c r="G20">
        <v>17</v>
      </c>
      <c r="H20" s="31"/>
      <c r="I20" s="31"/>
      <c r="J20" s="31"/>
      <c r="K20" s="39"/>
      <c r="L20" s="31"/>
    </row>
    <row r="21" spans="1:12" ht="18" x14ac:dyDescent="0.2">
      <c r="A21" s="13"/>
      <c r="B21" s="14"/>
      <c r="C21" s="7"/>
      <c r="D21" s="36"/>
      <c r="E21" s="16"/>
      <c r="F21" s="17"/>
      <c r="G21">
        <v>18</v>
      </c>
      <c r="H21" s="31"/>
      <c r="I21" s="31"/>
      <c r="J21" s="31"/>
      <c r="K21" s="39"/>
      <c r="L21" s="31"/>
    </row>
    <row r="22" spans="1:12" ht="18" x14ac:dyDescent="0.2">
      <c r="A22" s="13"/>
      <c r="B22" s="14"/>
      <c r="C22" s="7" t="s">
        <v>13</v>
      </c>
      <c r="D22" s="37"/>
      <c r="E22" s="16"/>
      <c r="F22" s="17"/>
      <c r="G22">
        <v>19</v>
      </c>
      <c r="H22" s="31"/>
      <c r="I22" s="31"/>
      <c r="J22" s="31"/>
      <c r="K22" s="39"/>
      <c r="L22" s="31"/>
    </row>
    <row r="23" spans="1:12" ht="18" x14ac:dyDescent="0.2">
      <c r="A23" s="13"/>
      <c r="B23" s="14"/>
      <c r="C23" s="7" t="s">
        <v>10</v>
      </c>
      <c r="D23" s="25"/>
      <c r="E23" s="16"/>
      <c r="F23" s="17"/>
      <c r="G23">
        <v>20</v>
      </c>
      <c r="H23" s="31"/>
      <c r="I23" s="31"/>
      <c r="J23" s="31"/>
      <c r="K23" s="39"/>
      <c r="L23" s="31"/>
    </row>
    <row r="24" spans="1:12" ht="18" x14ac:dyDescent="0.2">
      <c r="A24" s="13"/>
      <c r="B24" s="14"/>
      <c r="C24" s="7" t="s">
        <v>11</v>
      </c>
      <c r="D24" s="37"/>
      <c r="E24" s="16"/>
      <c r="F24" s="17"/>
      <c r="G24">
        <v>21</v>
      </c>
      <c r="H24" s="31"/>
      <c r="I24" s="31"/>
      <c r="J24" s="31"/>
      <c r="K24" s="39"/>
      <c r="L24" s="31"/>
    </row>
    <row r="25" spans="1:12" ht="18" x14ac:dyDescent="0.2">
      <c r="A25" s="13"/>
      <c r="B25" s="14"/>
      <c r="C25" s="7"/>
      <c r="D25" s="36"/>
      <c r="E25" s="16"/>
      <c r="F25" s="17"/>
      <c r="G25">
        <v>22</v>
      </c>
      <c r="H25" s="31"/>
      <c r="I25" s="31"/>
      <c r="J25" s="31"/>
      <c r="K25" s="39"/>
      <c r="L25" s="31"/>
    </row>
    <row r="26" spans="1:12" ht="18" x14ac:dyDescent="0.2">
      <c r="A26" s="13"/>
      <c r="B26" s="7" t="s">
        <v>1</v>
      </c>
      <c r="C26" s="7" t="s">
        <v>14</v>
      </c>
      <c r="D26" s="37"/>
      <c r="E26" s="16"/>
      <c r="F26" s="17"/>
      <c r="G26">
        <v>23</v>
      </c>
      <c r="H26" s="31"/>
      <c r="I26" s="31"/>
      <c r="J26" s="31"/>
      <c r="K26" s="39"/>
      <c r="L26" s="31"/>
    </row>
    <row r="27" spans="1:12" ht="18" x14ac:dyDescent="0.2">
      <c r="A27" s="13"/>
      <c r="B27" s="14"/>
      <c r="C27" s="7" t="s">
        <v>15</v>
      </c>
      <c r="D27" s="37"/>
      <c r="E27" s="16"/>
      <c r="F27" s="17"/>
      <c r="G27">
        <v>24</v>
      </c>
      <c r="H27" s="31"/>
      <c r="I27" s="31"/>
      <c r="J27" s="31"/>
      <c r="K27" s="39"/>
      <c r="L27" s="31"/>
    </row>
    <row r="28" spans="1:12" ht="18" x14ac:dyDescent="0.2">
      <c r="A28" s="13"/>
      <c r="B28" s="14"/>
      <c r="C28" s="7" t="s">
        <v>10</v>
      </c>
      <c r="D28" s="37"/>
      <c r="E28" s="16"/>
      <c r="F28" s="17"/>
      <c r="G28">
        <v>25</v>
      </c>
      <c r="H28" s="31"/>
      <c r="I28" s="31"/>
      <c r="J28" s="31"/>
      <c r="K28" s="39"/>
      <c r="L28" s="31"/>
    </row>
    <row r="29" spans="1:12" ht="18" x14ac:dyDescent="0.2">
      <c r="A29" s="13"/>
      <c r="B29" s="14"/>
      <c r="C29" s="7" t="s">
        <v>11</v>
      </c>
      <c r="D29" s="37"/>
      <c r="E29" s="16"/>
      <c r="F29" s="17"/>
      <c r="G29">
        <v>26</v>
      </c>
      <c r="H29" s="31"/>
      <c r="I29" s="31"/>
      <c r="J29" s="31"/>
      <c r="K29" s="39"/>
      <c r="L29" s="31"/>
    </row>
    <row r="30" spans="1:12" x14ac:dyDescent="0.2">
      <c r="A30" s="19"/>
      <c r="B30" s="16"/>
      <c r="C30" s="16"/>
      <c r="D30" s="38"/>
      <c r="E30" s="16"/>
      <c r="F30" s="17"/>
      <c r="G30">
        <v>27</v>
      </c>
      <c r="H30" s="31"/>
      <c r="I30" s="31"/>
      <c r="J30" s="31"/>
      <c r="K30" s="39"/>
      <c r="L30" s="31"/>
    </row>
    <row r="31" spans="1:12" ht="17" thickBot="1" x14ac:dyDescent="0.25">
      <c r="A31" s="20"/>
      <c r="B31" s="21"/>
      <c r="C31" s="21"/>
      <c r="D31" s="21"/>
      <c r="E31" s="21"/>
      <c r="F31" s="22"/>
      <c r="G31">
        <v>28</v>
      </c>
      <c r="H31" s="31"/>
      <c r="I31" s="31"/>
      <c r="J31" s="31"/>
      <c r="K31" s="39"/>
      <c r="L31" s="31"/>
    </row>
    <row r="32" spans="1:12" ht="17" thickTop="1" x14ac:dyDescent="0.2">
      <c r="G32">
        <v>29</v>
      </c>
      <c r="H32" s="31"/>
      <c r="I32" s="31"/>
      <c r="J32" s="31"/>
      <c r="K32" s="39"/>
      <c r="L32" s="31"/>
    </row>
    <row r="33" spans="7:12" x14ac:dyDescent="0.2">
      <c r="G33">
        <v>30</v>
      </c>
      <c r="H33" s="31"/>
      <c r="I33" s="31"/>
      <c r="J33" s="31"/>
      <c r="K33" s="39"/>
      <c r="L33" s="31"/>
    </row>
    <row r="34" spans="7:12" x14ac:dyDescent="0.2">
      <c r="G34">
        <v>31</v>
      </c>
      <c r="H34" s="31"/>
      <c r="I34" s="31"/>
      <c r="J34" s="31"/>
      <c r="K34" s="39"/>
      <c r="L34" s="31"/>
    </row>
    <row r="35" spans="7:12" x14ac:dyDescent="0.2">
      <c r="G35">
        <v>32</v>
      </c>
      <c r="H35" s="31"/>
      <c r="I35" s="31"/>
      <c r="J35" s="31"/>
      <c r="K35" s="39"/>
      <c r="L35" s="31"/>
    </row>
    <row r="36" spans="7:12" x14ac:dyDescent="0.2">
      <c r="G36">
        <v>33</v>
      </c>
      <c r="H36" s="31"/>
      <c r="I36" s="31"/>
      <c r="J36" s="31"/>
      <c r="K36" s="39"/>
      <c r="L36" s="31"/>
    </row>
    <row r="37" spans="7:12" x14ac:dyDescent="0.2">
      <c r="G37">
        <v>34</v>
      </c>
      <c r="H37" s="31"/>
      <c r="I37" s="31"/>
      <c r="J37" s="31"/>
      <c r="K37" s="39"/>
      <c r="L37" s="31"/>
    </row>
    <row r="38" spans="7:12" x14ac:dyDescent="0.2">
      <c r="G38">
        <v>35</v>
      </c>
      <c r="H38" s="31"/>
      <c r="I38" s="31"/>
      <c r="J38" s="31"/>
      <c r="K38" s="39"/>
      <c r="L38" s="31"/>
    </row>
    <row r="39" spans="7:12" x14ac:dyDescent="0.2">
      <c r="G39">
        <v>36</v>
      </c>
      <c r="H39" s="31"/>
      <c r="I39" s="31"/>
      <c r="J39" s="31"/>
      <c r="K39" s="39"/>
      <c r="L39" s="31"/>
    </row>
    <row r="40" spans="7:12" x14ac:dyDescent="0.2">
      <c r="G40">
        <v>37</v>
      </c>
      <c r="H40" s="31"/>
      <c r="I40" s="31"/>
      <c r="J40" s="31"/>
      <c r="K40" s="39"/>
      <c r="L40" s="31"/>
    </row>
    <row r="41" spans="7:12" x14ac:dyDescent="0.2">
      <c r="G41">
        <v>38</v>
      </c>
      <c r="H41" s="31"/>
      <c r="I41" s="31"/>
      <c r="J41" s="31"/>
      <c r="K41" s="39"/>
      <c r="L41" s="31"/>
    </row>
    <row r="42" spans="7:12" x14ac:dyDescent="0.2">
      <c r="G42">
        <v>39</v>
      </c>
      <c r="H42" s="31"/>
      <c r="I42" s="31"/>
      <c r="J42" s="31"/>
      <c r="K42" s="39"/>
      <c r="L42" s="31"/>
    </row>
    <row r="43" spans="7:12" x14ac:dyDescent="0.2">
      <c r="G43">
        <v>40</v>
      </c>
      <c r="H43" s="31"/>
      <c r="I43" s="31"/>
      <c r="J43" s="31"/>
      <c r="K43" s="39"/>
      <c r="L43" s="31"/>
    </row>
    <row r="44" spans="7:12" x14ac:dyDescent="0.2">
      <c r="G44">
        <v>41</v>
      </c>
      <c r="H44" s="31"/>
      <c r="I44" s="31"/>
      <c r="J44" s="31"/>
      <c r="K44" s="39"/>
      <c r="L44" s="31"/>
    </row>
    <row r="45" spans="7:12" x14ac:dyDescent="0.2">
      <c r="G45">
        <v>42</v>
      </c>
      <c r="H45" s="31"/>
      <c r="I45" s="31"/>
      <c r="J45" s="31"/>
      <c r="K45" s="39"/>
      <c r="L45" s="31"/>
    </row>
    <row r="46" spans="7:12" x14ac:dyDescent="0.2">
      <c r="G46">
        <v>43</v>
      </c>
      <c r="H46" s="31"/>
      <c r="I46" s="31"/>
      <c r="J46" s="31"/>
      <c r="K46" s="39"/>
      <c r="L46" s="31"/>
    </row>
    <row r="47" spans="7:12" x14ac:dyDescent="0.2">
      <c r="G47">
        <v>44</v>
      </c>
      <c r="H47" s="31"/>
      <c r="I47" s="31"/>
      <c r="J47" s="31"/>
      <c r="K47" s="39"/>
      <c r="L47" s="31"/>
    </row>
    <row r="48" spans="7:12" x14ac:dyDescent="0.2">
      <c r="G48">
        <v>45</v>
      </c>
      <c r="H48" s="31"/>
      <c r="I48" s="31"/>
      <c r="J48" s="31"/>
      <c r="K48" s="39"/>
      <c r="L48" s="31"/>
    </row>
    <row r="49" spans="7:12" x14ac:dyDescent="0.2">
      <c r="G49">
        <v>46</v>
      </c>
      <c r="H49" s="31"/>
      <c r="I49" s="31"/>
      <c r="J49" s="31"/>
      <c r="K49" s="39"/>
      <c r="L49" s="31"/>
    </row>
    <row r="50" spans="7:12" x14ac:dyDescent="0.2">
      <c r="G50">
        <v>47</v>
      </c>
      <c r="H50" s="31"/>
      <c r="I50" s="31"/>
      <c r="J50" s="31"/>
      <c r="K50" s="39"/>
      <c r="L50" s="31"/>
    </row>
    <row r="51" spans="7:12" x14ac:dyDescent="0.2">
      <c r="G51">
        <v>48</v>
      </c>
      <c r="H51" s="31"/>
      <c r="I51" s="31"/>
      <c r="J51" s="31"/>
      <c r="K51" s="39"/>
      <c r="L51" s="31"/>
    </row>
    <row r="52" spans="7:12" x14ac:dyDescent="0.2">
      <c r="G52">
        <v>49</v>
      </c>
      <c r="H52" s="31"/>
      <c r="I52" s="31"/>
      <c r="J52" s="31"/>
      <c r="K52" s="39"/>
      <c r="L52" s="31"/>
    </row>
    <row r="53" spans="7:12" x14ac:dyDescent="0.2">
      <c r="G53">
        <v>50</v>
      </c>
      <c r="H53" s="31"/>
      <c r="I53" s="31"/>
      <c r="J53" s="31"/>
      <c r="K53" s="39"/>
      <c r="L53" s="31"/>
    </row>
    <row r="54" spans="7:12" x14ac:dyDescent="0.2">
      <c r="G54">
        <v>51</v>
      </c>
      <c r="H54" s="31"/>
      <c r="I54" s="31"/>
      <c r="J54" s="31"/>
      <c r="K54" s="39"/>
      <c r="L54" s="31"/>
    </row>
    <row r="55" spans="7:12" x14ac:dyDescent="0.2">
      <c r="G55">
        <v>52</v>
      </c>
      <c r="H55" s="31"/>
      <c r="I55" s="31"/>
      <c r="J55" s="31"/>
      <c r="K55" s="39"/>
      <c r="L55" s="31"/>
    </row>
    <row r="56" spans="7:12" x14ac:dyDescent="0.2">
      <c r="G56">
        <v>53</v>
      </c>
      <c r="H56" s="31"/>
      <c r="I56" s="31"/>
      <c r="J56" s="31"/>
      <c r="K56" s="39"/>
      <c r="L56" s="31"/>
    </row>
    <row r="57" spans="7:12" x14ac:dyDescent="0.2">
      <c r="G57">
        <v>54</v>
      </c>
      <c r="H57" s="31"/>
      <c r="I57" s="31"/>
      <c r="J57" s="31"/>
      <c r="K57" s="39"/>
      <c r="L57" s="31"/>
    </row>
    <row r="58" spans="7:12" x14ac:dyDescent="0.2">
      <c r="G58">
        <v>55</v>
      </c>
      <c r="H58" s="31"/>
      <c r="I58" s="31"/>
      <c r="J58" s="31"/>
      <c r="K58" s="39"/>
      <c r="L58" s="31"/>
    </row>
    <row r="59" spans="7:12" x14ac:dyDescent="0.2">
      <c r="G59">
        <v>56</v>
      </c>
      <c r="H59" s="31"/>
      <c r="I59" s="31"/>
      <c r="J59" s="31"/>
      <c r="K59" s="39"/>
      <c r="L59" s="31"/>
    </row>
    <row r="60" spans="7:12" x14ac:dyDescent="0.2">
      <c r="G60">
        <v>57</v>
      </c>
      <c r="H60" s="31"/>
      <c r="I60" s="31"/>
      <c r="J60" s="31"/>
      <c r="K60" s="39"/>
      <c r="L60" s="31"/>
    </row>
    <row r="61" spans="7:12" x14ac:dyDescent="0.2">
      <c r="G61">
        <v>58</v>
      </c>
      <c r="H61" s="31"/>
      <c r="I61" s="31"/>
      <c r="J61" s="31"/>
      <c r="K61" s="39"/>
      <c r="L61" s="31"/>
    </row>
    <row r="62" spans="7:12" x14ac:dyDescent="0.2">
      <c r="G62">
        <v>59</v>
      </c>
      <c r="H62" s="31"/>
      <c r="I62" s="31"/>
      <c r="J62" s="31"/>
      <c r="K62" s="39"/>
      <c r="L62" s="31"/>
    </row>
    <row r="63" spans="7:12" x14ac:dyDescent="0.2">
      <c r="G63">
        <v>60</v>
      </c>
      <c r="H63" s="31"/>
      <c r="I63" s="31"/>
      <c r="J63" s="31"/>
      <c r="K63" s="39"/>
      <c r="L63" s="31"/>
    </row>
  </sheetData>
  <mergeCells count="4">
    <mergeCell ref="B2:D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2022-04-18T21:52:14Z</dcterms:created>
  <dcterms:modified xsi:type="dcterms:W3CDTF">2022-04-19T09:52:22Z</dcterms:modified>
</cp:coreProperties>
</file>